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filesv02.shinchi.lg.local\総務課\財政係\99.契約担当者用\発議\新地町　週休２日工事　試行要領\ＨＰ掲載用\"/>
    </mc:Choice>
  </mc:AlternateContent>
  <xr:revisionPtr revIDLastSave="0" documentId="13_ncr:1_{220A8B1D-98D7-4452-AD96-882CD4089CCB}" xr6:coauthVersionLast="45" xr6:coauthVersionMax="47" xr10:uidLastSave="{00000000-0000-0000-0000-000000000000}"/>
  <bookViews>
    <workbookView xWindow="-120" yWindow="480" windowWidth="20730" windowHeight="11160" firstSheet="4" activeTab="6" xr2:uid="{00000000-000D-0000-FFFF-FFFF00000000}"/>
  </bookViews>
  <sheets>
    <sheet name="現場稼働状況調査票R7.4月" sheetId="13" r:id="rId1"/>
    <sheet name="現場稼働状況調査票R7.3月" sheetId="12" r:id="rId2"/>
    <sheet name="現場稼働状況調査票R7.2月" sheetId="11" r:id="rId3"/>
    <sheet name="現場稼働状況調査票R7.1月" sheetId="10" r:id="rId4"/>
    <sheet name="現場稼働状況調査票R6.12月" sheetId="9" r:id="rId5"/>
    <sheet name="現場稼働状況調査票R6.11月" sheetId="8" r:id="rId6"/>
    <sheet name="現場稼働状況調査票R6.10月" sheetId="7" r:id="rId7"/>
    <sheet name="現場稼働状況調査票R6.9月" sheetId="6" r:id="rId8"/>
    <sheet name="現場稼働状況調査票R6.8月" sheetId="5" r:id="rId9"/>
    <sheet name="現場稼働状況調査票R6.7月" sheetId="4" r:id="rId10"/>
    <sheet name="現場稼働状況調査票R6.6月" sheetId="2" r:id="rId11"/>
    <sheet name="現場稼働率集計表" sheetId="1" r:id="rId12"/>
  </sheets>
  <definedNames>
    <definedName name="_xlnm.Print_Area" localSheetId="11">現場稼働率集計表!$O$1:$AF$42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6" i="1" l="1"/>
  <c r="L41" i="9"/>
  <c r="L40" i="9"/>
  <c r="Q10" i="1" l="1"/>
  <c r="L40" i="7"/>
  <c r="L40" i="8"/>
  <c r="L40" i="10"/>
  <c r="L40" i="11"/>
  <c r="L40" i="12"/>
  <c r="L40" i="13"/>
  <c r="L41" i="8"/>
  <c r="C40" i="12"/>
  <c r="C40" i="11"/>
  <c r="C40" i="10"/>
  <c r="C40" i="9"/>
  <c r="C40" i="8"/>
  <c r="C40" i="7"/>
  <c r="C40" i="6"/>
  <c r="C40" i="5"/>
  <c r="C40" i="4"/>
  <c r="C40" i="2"/>
  <c r="L41" i="7"/>
  <c r="L41" i="6"/>
  <c r="L40" i="6"/>
  <c r="L41" i="5"/>
  <c r="L40" i="5"/>
  <c r="L40" i="4"/>
  <c r="L40" i="2"/>
  <c r="C37" i="13"/>
  <c r="C36" i="13"/>
  <c r="C35" i="13"/>
  <c r="C34" i="13"/>
  <c r="C33" i="13"/>
  <c r="C32" i="13"/>
  <c r="C31" i="13"/>
  <c r="C30" i="13"/>
  <c r="C29" i="13"/>
  <c r="C28" i="13"/>
  <c r="C27" i="13"/>
  <c r="C26" i="13"/>
  <c r="C25" i="13"/>
  <c r="C24" i="13"/>
  <c r="C23" i="13"/>
  <c r="C22" i="13"/>
  <c r="C21" i="13"/>
  <c r="C20" i="13"/>
  <c r="C19" i="13"/>
  <c r="C18" i="13"/>
  <c r="C17" i="13"/>
  <c r="C16" i="13"/>
  <c r="C15" i="13"/>
  <c r="C14" i="13"/>
  <c r="C13" i="13"/>
  <c r="C12" i="13"/>
  <c r="C11" i="13"/>
  <c r="C10" i="13"/>
  <c r="C9" i="13"/>
  <c r="C8" i="13"/>
  <c r="C8" i="12"/>
  <c r="C38" i="12"/>
  <c r="C37" i="12"/>
  <c r="C36" i="12"/>
  <c r="C35" i="12"/>
  <c r="C34" i="12"/>
  <c r="C33" i="12"/>
  <c r="C32" i="12"/>
  <c r="C31" i="12"/>
  <c r="C30" i="12"/>
  <c r="C29" i="12"/>
  <c r="C28" i="12"/>
  <c r="C27" i="12"/>
  <c r="C26" i="12"/>
  <c r="C25" i="12"/>
  <c r="C24" i="12"/>
  <c r="C23" i="12"/>
  <c r="C22" i="12"/>
  <c r="C21" i="12"/>
  <c r="C20" i="12"/>
  <c r="C19" i="12"/>
  <c r="C18" i="12"/>
  <c r="C17" i="12"/>
  <c r="C16" i="12"/>
  <c r="C15" i="12"/>
  <c r="C14" i="12"/>
  <c r="C13" i="12"/>
  <c r="C12" i="12"/>
  <c r="C11" i="12"/>
  <c r="C10" i="12"/>
  <c r="C9" i="12"/>
  <c r="C35" i="11"/>
  <c r="C34" i="11"/>
  <c r="C33" i="11"/>
  <c r="C32" i="11"/>
  <c r="C31" i="11"/>
  <c r="C30" i="11"/>
  <c r="C29" i="11"/>
  <c r="C28" i="11"/>
  <c r="C27" i="11"/>
  <c r="C26" i="11"/>
  <c r="C25" i="11"/>
  <c r="C24" i="11"/>
  <c r="C23" i="11"/>
  <c r="C22" i="11"/>
  <c r="C21" i="11"/>
  <c r="C20" i="11"/>
  <c r="C19" i="11"/>
  <c r="C18" i="11"/>
  <c r="C17" i="11"/>
  <c r="C16" i="11"/>
  <c r="C15" i="11"/>
  <c r="C14" i="11"/>
  <c r="C13" i="11"/>
  <c r="C12" i="11"/>
  <c r="C11" i="11"/>
  <c r="C10" i="11"/>
  <c r="C9" i="11"/>
  <c r="C8" i="11"/>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37" i="8"/>
  <c r="C36" i="8"/>
  <c r="C35" i="8"/>
  <c r="C34" i="8"/>
  <c r="C33" i="8"/>
  <c r="C32" i="8"/>
  <c r="C31" i="8"/>
  <c r="C30" i="8"/>
  <c r="C29" i="8"/>
  <c r="C28" i="8"/>
  <c r="C27" i="8"/>
  <c r="C26" i="8"/>
  <c r="C25" i="8"/>
  <c r="C24" i="8"/>
  <c r="C23" i="8"/>
  <c r="C22" i="8"/>
  <c r="C21" i="8"/>
  <c r="C20" i="8"/>
  <c r="C19" i="8"/>
  <c r="C18" i="8"/>
  <c r="C17" i="8"/>
  <c r="C16" i="8"/>
  <c r="C15" i="8"/>
  <c r="C14" i="8"/>
  <c r="C13" i="8"/>
  <c r="C12" i="8"/>
  <c r="C11" i="8"/>
  <c r="C10" i="8"/>
  <c r="C9" i="8"/>
  <c r="C8" i="8"/>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8" i="2"/>
  <c r="H19" i="1"/>
  <c r="J19" i="1" s="1"/>
  <c r="H18" i="1"/>
  <c r="H17" i="1"/>
  <c r="H16" i="1"/>
  <c r="J16" i="1" s="1"/>
  <c r="H15" i="1"/>
  <c r="H14" i="1"/>
  <c r="H13" i="1"/>
  <c r="H12" i="1"/>
  <c r="H11" i="1"/>
  <c r="H10" i="1"/>
  <c r="H9" i="1"/>
  <c r="F19" i="1"/>
  <c r="F18" i="1"/>
  <c r="F17" i="1"/>
  <c r="D19" i="1"/>
  <c r="D18" i="1"/>
  <c r="D17" i="1"/>
  <c r="D16" i="1"/>
  <c r="D15" i="1"/>
  <c r="D14" i="1"/>
  <c r="D13" i="1"/>
  <c r="D12" i="1"/>
  <c r="D11" i="1"/>
  <c r="D10" i="1"/>
  <c r="D9" i="1"/>
  <c r="F16" i="1"/>
  <c r="F15" i="1"/>
  <c r="F14" i="1"/>
  <c r="F13" i="1"/>
  <c r="F12" i="1"/>
  <c r="F11" i="1"/>
  <c r="F10" i="1"/>
  <c r="F9" i="1"/>
  <c r="L9" i="1"/>
  <c r="AA20" i="1"/>
  <c r="AA19" i="1"/>
  <c r="AA18" i="1"/>
  <c r="AA17" i="1"/>
  <c r="AA16" i="1"/>
  <c r="AA15" i="1"/>
  <c r="AA14" i="1"/>
  <c r="AA13" i="1"/>
  <c r="AA12" i="1"/>
  <c r="AA11" i="1"/>
  <c r="AA10" i="1"/>
  <c r="X20" i="1"/>
  <c r="X19" i="1"/>
  <c r="X18" i="1"/>
  <c r="X17" i="1"/>
  <c r="X16" i="1"/>
  <c r="X15" i="1"/>
  <c r="X14" i="1"/>
  <c r="X13" i="1"/>
  <c r="X12" i="1"/>
  <c r="X10" i="1"/>
  <c r="X11" i="1"/>
  <c r="D5" i="1"/>
  <c r="D4" i="1"/>
  <c r="E2" i="1"/>
  <c r="B10" i="13"/>
  <c r="B11" i="13"/>
  <c r="B12" i="13" s="1"/>
  <c r="B13" i="13" s="1"/>
  <c r="B14" i="13" s="1"/>
  <c r="B15" i="13" s="1"/>
  <c r="B16" i="13" s="1"/>
  <c r="B17" i="13" s="1"/>
  <c r="B18" i="13" s="1"/>
  <c r="B19" i="13" s="1"/>
  <c r="B20" i="13" s="1"/>
  <c r="B21" i="13" s="1"/>
  <c r="B22" i="13" s="1"/>
  <c r="B23" i="13" s="1"/>
  <c r="B24" i="13" s="1"/>
  <c r="B25" i="13" s="1"/>
  <c r="B26" i="13" s="1"/>
  <c r="B27" i="13" s="1"/>
  <c r="B28" i="13" s="1"/>
  <c r="B29" i="13" s="1"/>
  <c r="B30" i="13" s="1"/>
  <c r="B31" i="13" s="1"/>
  <c r="B32" i="13" s="1"/>
  <c r="B33" i="13" s="1"/>
  <c r="B34" i="13" s="1"/>
  <c r="B35" i="13" s="1"/>
  <c r="B36" i="13" s="1"/>
  <c r="B37" i="13" s="1"/>
  <c r="B9" i="13"/>
  <c r="B8" i="13"/>
  <c r="B10" i="12"/>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9" i="12"/>
  <c r="B8" i="12"/>
  <c r="B10" i="11"/>
  <c r="B11" i="11" s="1"/>
  <c r="B12" i="11" s="1"/>
  <c r="B13" i="11" s="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B9" i="11"/>
  <c r="B8" i="11"/>
  <c r="B37" i="10"/>
  <c r="B38" i="10" s="1"/>
  <c r="B10" i="10"/>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9" i="10"/>
  <c r="B8" i="10"/>
  <c r="B10" i="9"/>
  <c r="B11" i="9" s="1"/>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9" i="9"/>
  <c r="B8" i="9"/>
  <c r="B10" i="8"/>
  <c r="B11" i="8" s="1"/>
  <c r="B12" i="8" s="1"/>
  <c r="B13" i="8" s="1"/>
  <c r="B14" i="8" s="1"/>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9" i="8"/>
  <c r="B8" i="8"/>
  <c r="B10" i="7"/>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9" i="7"/>
  <c r="B8" i="7"/>
  <c r="B10" i="6"/>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9" i="6"/>
  <c r="B8" i="6"/>
  <c r="B10" i="5"/>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9" i="5"/>
  <c r="B8" i="5"/>
  <c r="B10" i="4"/>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9" i="4"/>
  <c r="C5" i="13"/>
  <c r="C4" i="13"/>
  <c r="C5" i="12"/>
  <c r="C4" i="12"/>
  <c r="C5" i="11"/>
  <c r="C4" i="11"/>
  <c r="C5" i="10"/>
  <c r="C4" i="10"/>
  <c r="C5" i="9"/>
  <c r="C4" i="9"/>
  <c r="C5" i="8"/>
  <c r="C4" i="8"/>
  <c r="C5" i="7"/>
  <c r="C4" i="7"/>
  <c r="C5" i="6"/>
  <c r="C4" i="6"/>
  <c r="C5" i="5"/>
  <c r="C4" i="5"/>
  <c r="C5" i="4"/>
  <c r="C4" i="4"/>
  <c r="C5" i="2"/>
  <c r="C4" i="2"/>
  <c r="B2" i="2"/>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8" i="4"/>
  <c r="O12" i="1"/>
  <c r="O13" i="1"/>
  <c r="O14" i="1" s="1"/>
  <c r="O11" i="1"/>
  <c r="B2" i="4" s="1"/>
  <c r="B10" i="1" s="1"/>
  <c r="O10" i="1"/>
  <c r="B2" i="5"/>
  <c r="B11" i="1" s="1"/>
  <c r="B9" i="1"/>
  <c r="J18" i="1" l="1"/>
  <c r="J17" i="1"/>
  <c r="J15" i="1"/>
  <c r="O15" i="1"/>
  <c r="B2" i="7"/>
  <c r="B13" i="1" s="1"/>
  <c r="B2" i="6"/>
  <c r="B12" i="1" s="1"/>
  <c r="V2" i="1"/>
  <c r="O16" i="1" l="1"/>
  <c r="B2" i="8"/>
  <c r="B14" i="1" s="1"/>
  <c r="V10" i="1"/>
  <c r="B2" i="9" l="1"/>
  <c r="B15" i="1" s="1"/>
  <c r="O17" i="1"/>
  <c r="AC10" i="1"/>
  <c r="AC11" i="1" s="1"/>
  <c r="AC12" i="1" s="1"/>
  <c r="AC13" i="1" s="1"/>
  <c r="AC14" i="1" s="1"/>
  <c r="AC15" i="1" s="1"/>
  <c r="AC16" i="1" s="1"/>
  <c r="AC17" i="1" s="1"/>
  <c r="AC18" i="1" s="1"/>
  <c r="AC19" i="1" s="1"/>
  <c r="AC20" i="1" s="1"/>
  <c r="Z10" i="1"/>
  <c r="U10" i="1"/>
  <c r="U11" i="1" s="1"/>
  <c r="U12" i="1" s="1"/>
  <c r="U13" i="1" s="1"/>
  <c r="U14" i="1" s="1"/>
  <c r="U15" i="1" s="1"/>
  <c r="U16" i="1" s="1"/>
  <c r="U17" i="1" s="1"/>
  <c r="U18" i="1" s="1"/>
  <c r="U19" i="1" s="1"/>
  <c r="U20" i="1" s="1"/>
  <c r="Z11" i="1" l="1"/>
  <c r="Z12" i="1" s="1"/>
  <c r="Z13" i="1" s="1"/>
  <c r="Z14" i="1" s="1"/>
  <c r="Z15" i="1" s="1"/>
  <c r="Z16" i="1" s="1"/>
  <c r="Z17" i="1" s="1"/>
  <c r="Z18" i="1" s="1"/>
  <c r="Z19" i="1" s="1"/>
  <c r="Z20" i="1" s="1"/>
  <c r="B2" i="10"/>
  <c r="B16" i="1" s="1"/>
  <c r="O18" i="1"/>
  <c r="Q11" i="1"/>
  <c r="Q12" i="1"/>
  <c r="Q13" i="1"/>
  <c r="Q14" i="1"/>
  <c r="Q15" i="1"/>
  <c r="Q16" i="1"/>
  <c r="Q17" i="1"/>
  <c r="Q18" i="1"/>
  <c r="Q19" i="1"/>
  <c r="Q20" i="1"/>
  <c r="L41" i="4"/>
  <c r="AD10" i="1"/>
  <c r="J9" i="1"/>
  <c r="B2" i="11" l="1"/>
  <c r="B17" i="1" s="1"/>
  <c r="O19" i="1"/>
  <c r="V12" i="1"/>
  <c r="AD12" i="1" s="1"/>
  <c r="V18" i="1"/>
  <c r="AD18" i="1" s="1"/>
  <c r="V17" i="1"/>
  <c r="AD17" i="1" s="1"/>
  <c r="V20" i="1"/>
  <c r="AD20" i="1" s="1"/>
  <c r="V11" i="1"/>
  <c r="AD11" i="1" s="1"/>
  <c r="V16" i="1"/>
  <c r="V15" i="1"/>
  <c r="AD15" i="1" s="1"/>
  <c r="V19" i="1"/>
  <c r="AD19" i="1" s="1"/>
  <c r="V14" i="1"/>
  <c r="AD14" i="1" s="1"/>
  <c r="V13" i="1"/>
  <c r="AD13" i="1" s="1"/>
  <c r="U33" i="1"/>
  <c r="Z33" i="1"/>
  <c r="W10" i="1"/>
  <c r="R10" i="1"/>
  <c r="L41" i="11"/>
  <c r="I9" i="1"/>
  <c r="I10" i="1" s="1"/>
  <c r="L41" i="13"/>
  <c r="L41" i="12"/>
  <c r="L41" i="10"/>
  <c r="O20" i="1" l="1"/>
  <c r="B2" i="13" s="1"/>
  <c r="B19" i="1" s="1"/>
  <c r="B2" i="12"/>
  <c r="B18" i="1" s="1"/>
  <c r="R11" i="1"/>
  <c r="R12" i="1" s="1"/>
  <c r="R13" i="1" s="1"/>
  <c r="R14" i="1" s="1"/>
  <c r="R15" i="1" s="1"/>
  <c r="R16" i="1" s="1"/>
  <c r="R17" i="1" s="1"/>
  <c r="R18" i="1" s="1"/>
  <c r="R19" i="1" s="1"/>
  <c r="R20" i="1" s="1"/>
  <c r="AE10" i="1"/>
  <c r="W11" i="1"/>
  <c r="I11" i="1"/>
  <c r="L41" i="2"/>
  <c r="J14" i="1"/>
  <c r="J13" i="1"/>
  <c r="J12" i="1"/>
  <c r="J11" i="1"/>
  <c r="J10" i="1"/>
  <c r="G9" i="1"/>
  <c r="G10" i="1" s="1"/>
  <c r="G11" i="1" s="1"/>
  <c r="G12" i="1" s="1"/>
  <c r="G13" i="1" s="1"/>
  <c r="G14" i="1" s="1"/>
  <c r="G15" i="1" s="1"/>
  <c r="G16" i="1" s="1"/>
  <c r="G17" i="1" s="1"/>
  <c r="G18" i="1" s="1"/>
  <c r="G19" i="1" s="1"/>
  <c r="E9" i="1"/>
  <c r="R33" i="1" l="1"/>
  <c r="W12" i="1"/>
  <c r="AE11" i="1"/>
  <c r="I12" i="1"/>
  <c r="I13" i="1" s="1"/>
  <c r="I14" i="1" s="1"/>
  <c r="I15" i="1" s="1"/>
  <c r="I16" i="1" s="1"/>
  <c r="I17" i="1" s="1"/>
  <c r="I18" i="1" s="1"/>
  <c r="I19" i="1" s="1"/>
  <c r="E10" i="1"/>
  <c r="W13" i="1" l="1"/>
  <c r="AE12" i="1"/>
  <c r="E11" i="1"/>
  <c r="E12" i="1" s="1"/>
  <c r="E13" i="1" s="1"/>
  <c r="E14" i="1" s="1"/>
  <c r="E15" i="1" s="1"/>
  <c r="K10" i="1"/>
  <c r="K9" i="1"/>
  <c r="K15" i="1" l="1"/>
  <c r="E16" i="1"/>
  <c r="W14" i="1"/>
  <c r="AE13" i="1"/>
  <c r="K12" i="1"/>
  <c r="K11" i="1"/>
  <c r="K13" i="1"/>
  <c r="K14" i="1"/>
  <c r="E17" i="1" l="1"/>
  <c r="K16" i="1"/>
  <c r="W15" i="1"/>
  <c r="AE14" i="1"/>
  <c r="E18" i="1" l="1"/>
  <c r="K17" i="1"/>
  <c r="W16" i="1"/>
  <c r="AE15" i="1"/>
  <c r="E19" i="1" l="1"/>
  <c r="K19" i="1" s="1"/>
  <c r="K18" i="1"/>
  <c r="W17" i="1"/>
  <c r="AE16" i="1"/>
  <c r="AC33" i="1"/>
  <c r="J36" i="1" l="1"/>
  <c r="L36" i="1" s="1"/>
  <c r="W18" i="1"/>
  <c r="AE17" i="1"/>
  <c r="I36" i="1" l="1"/>
  <c r="W19" i="1"/>
  <c r="AE18" i="1"/>
  <c r="W20" i="1" l="1"/>
  <c r="AE19" i="1"/>
  <c r="AE20" i="1" l="1"/>
  <c r="W33" i="1"/>
  <c r="W37" i="1" l="1"/>
  <c r="AB37" i="1"/>
  <c r="AE3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Kazuhisa.Takahashi</author>
  </authors>
  <commentList>
    <comment ref="D9" authorId="0" shapeId="0" xr:uid="{00000000-0006-0000-0000-000001000000}">
      <text>
        <r>
          <rPr>
            <b/>
            <sz val="9"/>
            <color indexed="81"/>
            <rFont val="MS P ゴシック"/>
            <family val="3"/>
            <charset val="128"/>
          </rPr>
          <t>着色部のみ入力</t>
        </r>
      </text>
    </comment>
    <comment ref="D16" authorId="0" shapeId="0" xr:uid="{1A1D2AFD-AE05-4151-ABCF-1253B0722620}">
      <text>
        <r>
          <rPr>
            <b/>
            <sz val="9"/>
            <color indexed="81"/>
            <rFont val="MS P ゴシック"/>
            <family val="3"/>
            <charset val="128"/>
          </rPr>
          <t>着色部のみ入力</t>
        </r>
      </text>
    </comment>
  </commentList>
</comments>
</file>

<file path=xl/sharedStrings.xml><?xml version="1.0" encoding="utf-8"?>
<sst xmlns="http://schemas.openxmlformats.org/spreadsheetml/2006/main" count="631" uniqueCount="207">
  <si>
    <t>現場稼働実績集計表</t>
    <rPh sb="0" eb="2">
      <t>ゲンバ</t>
    </rPh>
    <rPh sb="2" eb="4">
      <t>カドウ</t>
    </rPh>
    <rPh sb="4" eb="6">
      <t>ジッセキ</t>
    </rPh>
    <rPh sb="6" eb="9">
      <t>シュウケイヒョウ</t>
    </rPh>
    <phoneticPr fontId="1"/>
  </si>
  <si>
    <t>工事番号</t>
    <rPh sb="0" eb="4">
      <t>コウジバンゴウ</t>
    </rPh>
    <phoneticPr fontId="1"/>
  </si>
  <si>
    <t>：</t>
    <phoneticPr fontId="1"/>
  </si>
  <si>
    <t>工事名</t>
    <rPh sb="0" eb="3">
      <t>コウジメイ</t>
    </rPh>
    <phoneticPr fontId="1"/>
  </si>
  <si>
    <t>年月日</t>
    <rPh sb="0" eb="3">
      <t>ネンガッピ</t>
    </rPh>
    <phoneticPr fontId="1"/>
  </si>
  <si>
    <t>工事対象日数</t>
    <rPh sb="0" eb="2">
      <t>コウジ</t>
    </rPh>
    <rPh sb="2" eb="4">
      <t>タイショウ</t>
    </rPh>
    <rPh sb="4" eb="6">
      <t>ニッスウ</t>
    </rPh>
    <phoneticPr fontId="1"/>
  </si>
  <si>
    <t>当月</t>
    <rPh sb="0" eb="2">
      <t>トウゲツ</t>
    </rPh>
    <phoneticPr fontId="1"/>
  </si>
  <si>
    <t>累計</t>
    <rPh sb="0" eb="2">
      <t>ルイケイ</t>
    </rPh>
    <phoneticPr fontId="1"/>
  </si>
  <si>
    <t>稼働日</t>
    <rPh sb="0" eb="3">
      <t>カドウビ</t>
    </rPh>
    <phoneticPr fontId="1"/>
  </si>
  <si>
    <t>実績</t>
    <rPh sb="0" eb="2">
      <t>ジッセキ</t>
    </rPh>
    <phoneticPr fontId="1"/>
  </si>
  <si>
    <t>休暇日</t>
    <rPh sb="0" eb="3">
      <t>キュウカビ</t>
    </rPh>
    <phoneticPr fontId="1"/>
  </si>
  <si>
    <t>現場閉所率</t>
    <rPh sb="0" eb="2">
      <t>ゲンバ</t>
    </rPh>
    <rPh sb="2" eb="4">
      <t>ヘイショ</t>
    </rPh>
    <rPh sb="4" eb="5">
      <t>リツ</t>
    </rPh>
    <phoneticPr fontId="1"/>
  </si>
  <si>
    <t>摘要</t>
    <rPh sb="0" eb="2">
      <t>テキヨウ</t>
    </rPh>
    <phoneticPr fontId="1"/>
  </si>
  <si>
    <t>1月</t>
    <rPh sb="1" eb="2">
      <t>ガツ</t>
    </rPh>
    <phoneticPr fontId="1"/>
  </si>
  <si>
    <t>2月</t>
    <rPh sb="1" eb="2">
      <t>ガツ</t>
    </rPh>
    <phoneticPr fontId="1"/>
  </si>
  <si>
    <t>3月</t>
    <rPh sb="1" eb="2">
      <t>ガツ</t>
    </rPh>
    <phoneticPr fontId="1"/>
  </si>
  <si>
    <t>4月</t>
    <rPh sb="1" eb="2">
      <t>ガツ</t>
    </rPh>
    <phoneticPr fontId="1"/>
  </si>
  <si>
    <t>累積</t>
    <rPh sb="0" eb="2">
      <t>ルイセキ</t>
    </rPh>
    <phoneticPr fontId="1"/>
  </si>
  <si>
    <t>基準値</t>
    <rPh sb="0" eb="3">
      <t>キジュンチ</t>
    </rPh>
    <phoneticPr fontId="1"/>
  </si>
  <si>
    <t>実績値</t>
    <rPh sb="0" eb="3">
      <t>ジッセキチ</t>
    </rPh>
    <phoneticPr fontId="1"/>
  </si>
  <si>
    <t>※ 現場閉所率実績値が</t>
    <rPh sb="2" eb="4">
      <t>ゲンバ</t>
    </rPh>
    <rPh sb="4" eb="6">
      <t>ヘイショ</t>
    </rPh>
    <rPh sb="6" eb="7">
      <t>リツ</t>
    </rPh>
    <rPh sb="7" eb="10">
      <t>ジッセキチ</t>
    </rPh>
    <phoneticPr fontId="1"/>
  </si>
  <si>
    <t>21.4%以上 25.0%未満</t>
    <rPh sb="5" eb="7">
      <t>イジョウ</t>
    </rPh>
    <rPh sb="13" eb="15">
      <t>ミマン</t>
    </rPh>
    <phoneticPr fontId="1"/>
  </si>
  <si>
    <t>25.0%以上 28.5%未満</t>
    <rPh sb="5" eb="7">
      <t>イジョウ</t>
    </rPh>
    <rPh sb="13" eb="15">
      <t>ミマン</t>
    </rPh>
    <phoneticPr fontId="1"/>
  </si>
  <si>
    <t>→</t>
    <phoneticPr fontId="1"/>
  </si>
  <si>
    <t>4週8休以上 (週休2日確保)</t>
    <phoneticPr fontId="1"/>
  </si>
  <si>
    <t>4週6休以上 4週7休未満</t>
    <rPh sb="8" eb="9">
      <t>シュウ</t>
    </rPh>
    <rPh sb="10" eb="11">
      <t>キュウ</t>
    </rPh>
    <rPh sb="11" eb="13">
      <t>ミマン</t>
    </rPh>
    <phoneticPr fontId="1"/>
  </si>
  <si>
    <t>4週7休以上 4週8休未満</t>
    <rPh sb="8" eb="9">
      <t>シュウ</t>
    </rPh>
    <rPh sb="10" eb="11">
      <t>キュウ</t>
    </rPh>
    <rPh sb="11" eb="13">
      <t>ミマン</t>
    </rPh>
    <phoneticPr fontId="1"/>
  </si>
  <si>
    <t>現場稼働状況調査票</t>
    <rPh sb="0" eb="2">
      <t>ゲンバ</t>
    </rPh>
    <rPh sb="2" eb="4">
      <t>カドウ</t>
    </rPh>
    <rPh sb="4" eb="6">
      <t>ジョウキョウ</t>
    </rPh>
    <rPh sb="6" eb="9">
      <t>チョウサヒョウ</t>
    </rPh>
    <phoneticPr fontId="1"/>
  </si>
  <si>
    <t>日  付</t>
    <rPh sb="0" eb="1">
      <t>ヒ</t>
    </rPh>
    <rPh sb="3" eb="4">
      <t>ツキ</t>
    </rPh>
    <phoneticPr fontId="1"/>
  </si>
  <si>
    <t>曜日</t>
    <rPh sb="0" eb="2">
      <t>ヨウビ</t>
    </rPh>
    <phoneticPr fontId="1"/>
  </si>
  <si>
    <t>摘    要</t>
    <rPh sb="0" eb="1">
      <t>テキ</t>
    </rPh>
    <rPh sb="5" eb="6">
      <t>ヨウ</t>
    </rPh>
    <phoneticPr fontId="1"/>
  </si>
  <si>
    <t>作  業  内  容</t>
    <rPh sb="0" eb="1">
      <t>サク</t>
    </rPh>
    <rPh sb="3" eb="4">
      <t>ギョウ</t>
    </rPh>
    <rPh sb="6" eb="7">
      <t>ナイ</t>
    </rPh>
    <rPh sb="9" eb="10">
      <t>カタチ</t>
    </rPh>
    <phoneticPr fontId="1"/>
  </si>
  <si>
    <t>歴日数</t>
    <rPh sb="0" eb="1">
      <t>レキ</t>
    </rPh>
    <rPh sb="1" eb="3">
      <t>ニッスウ</t>
    </rPh>
    <phoneticPr fontId="1"/>
  </si>
  <si>
    <t>稼働日(計画)</t>
    <rPh sb="0" eb="3">
      <t>カドウビ</t>
    </rPh>
    <rPh sb="4" eb="6">
      <t>ケイカク</t>
    </rPh>
    <phoneticPr fontId="1"/>
  </si>
  <si>
    <t>休暇日(計画)</t>
    <rPh sb="0" eb="2">
      <t>キュウカ</t>
    </rPh>
    <rPh sb="2" eb="3">
      <t>ビ</t>
    </rPh>
    <rPh sb="4" eb="6">
      <t>ケイカク</t>
    </rPh>
    <phoneticPr fontId="1"/>
  </si>
  <si>
    <t>稼働日(実績)</t>
    <rPh sb="0" eb="3">
      <t>カドウビ</t>
    </rPh>
    <rPh sb="4" eb="6">
      <t>ジッセキ</t>
    </rPh>
    <phoneticPr fontId="1"/>
  </si>
  <si>
    <t>休暇日(実績)</t>
    <rPh sb="0" eb="2">
      <t>キュウカ</t>
    </rPh>
    <rPh sb="2" eb="3">
      <t>ビ</t>
    </rPh>
    <rPh sb="4" eb="6">
      <t>ジッセキ</t>
    </rPh>
    <phoneticPr fontId="1"/>
  </si>
  <si>
    <t>現場閉所率(計画)</t>
    <rPh sb="0" eb="2">
      <t>ゲンバ</t>
    </rPh>
    <rPh sb="2" eb="4">
      <t>ヘイショ</t>
    </rPh>
    <rPh sb="4" eb="5">
      <t>リツ</t>
    </rPh>
    <rPh sb="6" eb="8">
      <t>ケイカク</t>
    </rPh>
    <phoneticPr fontId="1"/>
  </si>
  <si>
    <t>現場閉所率(実績)</t>
    <rPh sb="0" eb="2">
      <t>ゲンバ</t>
    </rPh>
    <rPh sb="2" eb="4">
      <t>ヘイショ</t>
    </rPh>
    <rPh sb="4" eb="5">
      <t>リツ</t>
    </rPh>
    <rPh sb="6" eb="8">
      <t>ジッセキ</t>
    </rPh>
    <phoneticPr fontId="1"/>
  </si>
  <si>
    <t>工事名：</t>
    <rPh sb="0" eb="3">
      <t>コウジメイ</t>
    </rPh>
    <phoneticPr fontId="1"/>
  </si>
  <si>
    <t>工事番号：</t>
    <rPh sb="0" eb="4">
      <t>コウジバンゴウ</t>
    </rPh>
    <phoneticPr fontId="1"/>
  </si>
  <si>
    <t>5月</t>
    <rPh sb="1" eb="2">
      <t>ガツ</t>
    </rPh>
    <phoneticPr fontId="1"/>
  </si>
  <si>
    <t>0121工事契約日</t>
    <rPh sb="4" eb="6">
      <t>コウジ</t>
    </rPh>
    <rPh sb="6" eb="8">
      <t>ケイヤク</t>
    </rPh>
    <rPh sb="8" eb="9">
      <t>ジツ</t>
    </rPh>
    <phoneticPr fontId="1"/>
  </si>
  <si>
    <t>休日</t>
    <rPh sb="0" eb="2">
      <t>キュウジツ</t>
    </rPh>
    <phoneticPr fontId="1"/>
  </si>
  <si>
    <t>内業　施工計画、施工体系、他</t>
    <rPh sb="0" eb="1">
      <t>ナイ</t>
    </rPh>
    <rPh sb="1" eb="2">
      <t>ギョウ</t>
    </rPh>
    <rPh sb="3" eb="7">
      <t>セコウケイカク</t>
    </rPh>
    <rPh sb="8" eb="12">
      <t>セコウタイケイ</t>
    </rPh>
    <rPh sb="13" eb="14">
      <t>ホカ</t>
    </rPh>
    <phoneticPr fontId="1"/>
  </si>
  <si>
    <t>内業　施工計画、施工体系、仮設工設置</t>
    <rPh sb="0" eb="1">
      <t>ナイ</t>
    </rPh>
    <rPh sb="1" eb="2">
      <t>ギョウ</t>
    </rPh>
    <rPh sb="3" eb="7">
      <t>セコウケイカク</t>
    </rPh>
    <rPh sb="8" eb="12">
      <t>セコウタイケイ</t>
    </rPh>
    <rPh sb="13" eb="15">
      <t>カセツ</t>
    </rPh>
    <rPh sb="15" eb="16">
      <t>コウ</t>
    </rPh>
    <rPh sb="16" eb="18">
      <t>セッチ</t>
    </rPh>
    <phoneticPr fontId="1"/>
  </si>
  <si>
    <t>集水桝工、安全掲示板作成、庭木の移植</t>
    <rPh sb="0" eb="4">
      <t>シュウスイマスコウ</t>
    </rPh>
    <rPh sb="5" eb="10">
      <t>アンゼンケイジバン</t>
    </rPh>
    <rPh sb="10" eb="12">
      <t>サクセイ</t>
    </rPh>
    <rPh sb="13" eb="15">
      <t>ニワキ</t>
    </rPh>
    <rPh sb="16" eb="18">
      <t>イショク</t>
    </rPh>
    <phoneticPr fontId="1"/>
  </si>
  <si>
    <t>仮設工、除草、安全通路作成、土工切土計画丁張計算</t>
    <rPh sb="0" eb="3">
      <t>カセツコウ</t>
    </rPh>
    <rPh sb="4" eb="6">
      <t>ジョソウ</t>
    </rPh>
    <rPh sb="7" eb="11">
      <t>アンゼンツウロ</t>
    </rPh>
    <rPh sb="11" eb="13">
      <t>サクセイ</t>
    </rPh>
    <rPh sb="14" eb="18">
      <t>ドコウキリド</t>
    </rPh>
    <rPh sb="18" eb="20">
      <t>ケイカク</t>
    </rPh>
    <rPh sb="20" eb="22">
      <t>チョウハリ</t>
    </rPh>
    <rPh sb="22" eb="24">
      <t>ケイサン</t>
    </rPh>
    <phoneticPr fontId="1"/>
  </si>
  <si>
    <t>仮設工、除草、安全通路作成、土工切土丁張測量</t>
    <rPh sb="0" eb="3">
      <t>カセツコウ</t>
    </rPh>
    <rPh sb="4" eb="6">
      <t>ジョソウ</t>
    </rPh>
    <rPh sb="7" eb="11">
      <t>アンゼンツウロ</t>
    </rPh>
    <rPh sb="11" eb="13">
      <t>サクセイ</t>
    </rPh>
    <rPh sb="14" eb="18">
      <t>ドコウキリド</t>
    </rPh>
    <rPh sb="18" eb="20">
      <t>チョウハリ</t>
    </rPh>
    <rPh sb="20" eb="22">
      <t>ソクリョウ</t>
    </rPh>
    <phoneticPr fontId="1"/>
  </si>
  <si>
    <r>
      <t>休日　</t>
    </r>
    <r>
      <rPr>
        <sz val="10"/>
        <rFont val="ＭＳ Ｐ明朝"/>
        <family val="1"/>
        <charset val="128"/>
      </rPr>
      <t>丁張データ整理、安全掲示板、掲示物制作</t>
    </r>
    <rPh sb="0" eb="2">
      <t>キュウジツ</t>
    </rPh>
    <rPh sb="3" eb="5">
      <t>チョウハリ</t>
    </rPh>
    <rPh sb="8" eb="10">
      <t>セイリ</t>
    </rPh>
    <rPh sb="11" eb="16">
      <t>アンゼンケイジバン</t>
    </rPh>
    <rPh sb="17" eb="20">
      <t>ケイジブツ</t>
    </rPh>
    <rPh sb="20" eb="22">
      <t>セイサク</t>
    </rPh>
    <phoneticPr fontId="1"/>
  </si>
  <si>
    <t>土工切土丁張確認立会、仮設防止柵工</t>
    <rPh sb="0" eb="4">
      <t>ドコウキリド</t>
    </rPh>
    <rPh sb="4" eb="8">
      <t>チョウハリカクニン</t>
    </rPh>
    <rPh sb="8" eb="10">
      <t>タチアイ</t>
    </rPh>
    <rPh sb="11" eb="13">
      <t>カセツ</t>
    </rPh>
    <rPh sb="13" eb="16">
      <t>ボウシサク</t>
    </rPh>
    <rPh sb="16" eb="17">
      <t>コウ</t>
    </rPh>
    <phoneticPr fontId="1"/>
  </si>
  <si>
    <t>集水桝工、仮設工防護柵工、、除草、伐木処理</t>
    <rPh sb="0" eb="4">
      <t>シュウスイマスコウ</t>
    </rPh>
    <rPh sb="5" eb="8">
      <t>カセツコウ</t>
    </rPh>
    <rPh sb="8" eb="12">
      <t>ボウゴサクコウ</t>
    </rPh>
    <rPh sb="14" eb="16">
      <t>ジョソウ</t>
    </rPh>
    <rPh sb="17" eb="21">
      <t>バツボクショリ</t>
    </rPh>
    <phoneticPr fontId="1"/>
  </si>
  <si>
    <t>仮設工防護柵工、安全通路作成</t>
    <rPh sb="0" eb="2">
      <t>カセツ</t>
    </rPh>
    <rPh sb="2" eb="3">
      <t>コウ</t>
    </rPh>
    <rPh sb="3" eb="7">
      <t>ボウゴサクコウ</t>
    </rPh>
    <rPh sb="8" eb="12">
      <t>アンゼンツウロ</t>
    </rPh>
    <rPh sb="12" eb="14">
      <t>サクセイ</t>
    </rPh>
    <phoneticPr fontId="1"/>
  </si>
  <si>
    <t>仮設工　仮設道路掘削、残土運搬</t>
    <rPh sb="0" eb="3">
      <t>カセツコウ</t>
    </rPh>
    <rPh sb="4" eb="8">
      <t>カセツドウロ</t>
    </rPh>
    <rPh sb="8" eb="10">
      <t>クッサク</t>
    </rPh>
    <rPh sb="11" eb="13">
      <t>ザンド</t>
    </rPh>
    <rPh sb="13" eb="15">
      <t>ウンパン</t>
    </rPh>
    <phoneticPr fontId="1"/>
  </si>
  <si>
    <t>仮設工　防護施設工基礎工、集水桝工、伐木運搬</t>
    <rPh sb="0" eb="3">
      <t>カセツコウ</t>
    </rPh>
    <rPh sb="4" eb="8">
      <t>ボウゴシセツ</t>
    </rPh>
    <rPh sb="8" eb="9">
      <t>コウ</t>
    </rPh>
    <rPh sb="9" eb="12">
      <t>キソコウ</t>
    </rPh>
    <rPh sb="13" eb="17">
      <t>シュウスイマスコウ</t>
    </rPh>
    <rPh sb="18" eb="22">
      <t>バツボクウンパン</t>
    </rPh>
    <phoneticPr fontId="1"/>
  </si>
  <si>
    <t>仮設、防護施設工　支柱建込</t>
    <rPh sb="0" eb="2">
      <t>カセツ</t>
    </rPh>
    <rPh sb="3" eb="8">
      <t>ボウゴシセツコウ</t>
    </rPh>
    <rPh sb="9" eb="12">
      <t>シチュウタ</t>
    </rPh>
    <rPh sb="12" eb="13">
      <t>コ</t>
    </rPh>
    <phoneticPr fontId="1"/>
  </si>
  <si>
    <t>仮設、防護施設工　支柱建込　地域貢献町道枝かたずけ</t>
    <rPh sb="0" eb="2">
      <t>カセツ</t>
    </rPh>
    <rPh sb="3" eb="8">
      <t>ボウゴシセツコウ</t>
    </rPh>
    <rPh sb="9" eb="12">
      <t>シチュウタ</t>
    </rPh>
    <rPh sb="12" eb="13">
      <t>コ</t>
    </rPh>
    <rPh sb="14" eb="18">
      <t>チイキコウケン</t>
    </rPh>
    <rPh sb="18" eb="20">
      <t>チョウドウ</t>
    </rPh>
    <rPh sb="20" eb="21">
      <t>エダ</t>
    </rPh>
    <phoneticPr fontId="1"/>
  </si>
  <si>
    <t>仮設、防護施設工　支柱建込、残土運搬</t>
    <rPh sb="0" eb="2">
      <t>カセツ</t>
    </rPh>
    <rPh sb="3" eb="8">
      <t>ボウゴシセツコウ</t>
    </rPh>
    <rPh sb="9" eb="12">
      <t>シチュウタ</t>
    </rPh>
    <rPh sb="12" eb="13">
      <t>コ</t>
    </rPh>
    <rPh sb="14" eb="18">
      <t>ザンドウンパン</t>
    </rPh>
    <phoneticPr fontId="1"/>
  </si>
  <si>
    <t>仮設、防護施設工　支柱建込、</t>
    <rPh sb="0" eb="2">
      <t>カセツ</t>
    </rPh>
    <rPh sb="3" eb="8">
      <t>ボウゴシセツコウ</t>
    </rPh>
    <rPh sb="9" eb="12">
      <t>シチュウタ</t>
    </rPh>
    <rPh sb="12" eb="13">
      <t>コ</t>
    </rPh>
    <phoneticPr fontId="1"/>
  </si>
  <si>
    <r>
      <t>休日　</t>
    </r>
    <r>
      <rPr>
        <sz val="10"/>
        <rFont val="ＭＳ Ｐ明朝"/>
        <family val="1"/>
        <charset val="128"/>
      </rPr>
      <t>土工切土、伐開除根</t>
    </r>
    <phoneticPr fontId="1"/>
  </si>
  <si>
    <t>土工切土、法肩側溝、残土運搬</t>
    <rPh sb="0" eb="4">
      <t>ドコウキリド</t>
    </rPh>
    <rPh sb="5" eb="7">
      <t>ノリカタ</t>
    </rPh>
    <rPh sb="7" eb="9">
      <t>ソッコウ</t>
    </rPh>
    <rPh sb="10" eb="14">
      <t>ザンドウンパン</t>
    </rPh>
    <phoneticPr fontId="1"/>
  </si>
  <si>
    <t>土工切土、法肩側溝</t>
    <rPh sb="0" eb="4">
      <t>ドコウキリド</t>
    </rPh>
    <rPh sb="5" eb="7">
      <t>ノリカタ</t>
    </rPh>
    <rPh sb="7" eb="9">
      <t>ソッコウ</t>
    </rPh>
    <phoneticPr fontId="1"/>
  </si>
  <si>
    <t>土工切土、残土運搬</t>
  </si>
  <si>
    <t>土工切土、残土運搬、伐採、玉切り、根株運搬</t>
    <rPh sb="10" eb="12">
      <t>バッサイ</t>
    </rPh>
    <rPh sb="13" eb="15">
      <t>タマギ</t>
    </rPh>
    <rPh sb="17" eb="19">
      <t>ネカブ</t>
    </rPh>
    <rPh sb="19" eb="21">
      <t>ウンパン</t>
    </rPh>
    <phoneticPr fontId="1"/>
  </si>
  <si>
    <t>土工切土、残土運搬、伐採、玉切り、</t>
    <rPh sb="10" eb="12">
      <t>バッサイ</t>
    </rPh>
    <rPh sb="13" eb="15">
      <t>タマギ</t>
    </rPh>
    <phoneticPr fontId="1"/>
  </si>
  <si>
    <t>土工切土、既存擁壁取壊し、防護施設工補強</t>
    <rPh sb="5" eb="9">
      <t>キゾンヨウヘキ</t>
    </rPh>
    <rPh sb="9" eb="11">
      <t>トリコワ</t>
    </rPh>
    <rPh sb="13" eb="18">
      <t>ボウゴシセツコウ</t>
    </rPh>
    <rPh sb="18" eb="20">
      <t>ホキョウ</t>
    </rPh>
    <phoneticPr fontId="1"/>
  </si>
  <si>
    <r>
      <t>休日　</t>
    </r>
    <r>
      <rPr>
        <sz val="10"/>
        <rFont val="ＭＳ Ｐ明朝"/>
        <family val="1"/>
        <charset val="128"/>
      </rPr>
      <t>土工切土、残土運搬</t>
    </r>
    <rPh sb="0" eb="2">
      <t>キュウジツ</t>
    </rPh>
    <rPh sb="3" eb="7">
      <t>ドコウキリド</t>
    </rPh>
    <rPh sb="8" eb="12">
      <t>ザンドウンパン</t>
    </rPh>
    <phoneticPr fontId="1"/>
  </si>
  <si>
    <t>土工切土、CO産廃処理運搬、防護施設工解体</t>
    <rPh sb="7" eb="13">
      <t>サンパイショリウンパン</t>
    </rPh>
    <rPh sb="14" eb="19">
      <t>ボウゴシセツコウ</t>
    </rPh>
    <rPh sb="19" eb="21">
      <t>カイタイ</t>
    </rPh>
    <phoneticPr fontId="1"/>
  </si>
  <si>
    <t>資材片付、根株運搬</t>
    <rPh sb="5" eb="9">
      <t>ネカブウンパン</t>
    </rPh>
    <phoneticPr fontId="1"/>
  </si>
  <si>
    <t>伐木玉切り土工切土、土砂運搬</t>
    <rPh sb="0" eb="2">
      <t>バツボク</t>
    </rPh>
    <rPh sb="2" eb="4">
      <t>タマキ</t>
    </rPh>
    <rPh sb="5" eb="9">
      <t>ドコウキリド</t>
    </rPh>
    <rPh sb="10" eb="12">
      <t>ドシャ</t>
    </rPh>
    <rPh sb="12" eb="14">
      <t>ウンパン</t>
    </rPh>
    <phoneticPr fontId="1"/>
  </si>
  <si>
    <t>土工切土、残土運搬、2号落石防護柵工床堀</t>
    <rPh sb="11" eb="12">
      <t>ゴウ</t>
    </rPh>
    <rPh sb="12" eb="18">
      <t>ラクセキボウゴサクコウ</t>
    </rPh>
    <rPh sb="18" eb="20">
      <t>ユカホリ</t>
    </rPh>
    <phoneticPr fontId="1"/>
  </si>
  <si>
    <t>土工切土、残土運搬、</t>
    <phoneticPr fontId="1"/>
  </si>
  <si>
    <r>
      <t>休日　</t>
    </r>
    <r>
      <rPr>
        <sz val="10"/>
        <rFont val="ＭＳ Ｐ明朝"/>
        <family val="1"/>
        <charset val="128"/>
      </rPr>
      <t>土工切土、残土運搬</t>
    </r>
    <rPh sb="0" eb="2">
      <t>キュウジツ</t>
    </rPh>
    <rPh sb="3" eb="7">
      <t>ドコウキリド</t>
    </rPh>
    <phoneticPr fontId="1"/>
  </si>
  <si>
    <t>土工切土、残土運搬、防護施設工撤去、土質調査</t>
    <rPh sb="10" eb="12">
      <t>ボウゴ</t>
    </rPh>
    <rPh sb="12" eb="14">
      <t>シセツ</t>
    </rPh>
    <rPh sb="14" eb="15">
      <t>コウ</t>
    </rPh>
    <rPh sb="15" eb="17">
      <t>テッキョ</t>
    </rPh>
    <rPh sb="18" eb="22">
      <t>ドシツチョウサ</t>
    </rPh>
    <phoneticPr fontId="1"/>
  </si>
  <si>
    <t>土工切土、、防護施設工撤去、基礎コンクリート産廃処理運搬</t>
    <rPh sb="6" eb="8">
      <t>ボウゴ</t>
    </rPh>
    <rPh sb="8" eb="10">
      <t>シセツ</t>
    </rPh>
    <rPh sb="10" eb="11">
      <t>コウ</t>
    </rPh>
    <rPh sb="11" eb="13">
      <t>テッキョ</t>
    </rPh>
    <rPh sb="14" eb="16">
      <t>キソ</t>
    </rPh>
    <rPh sb="22" eb="28">
      <t>サンパイショリウンパン</t>
    </rPh>
    <phoneticPr fontId="1"/>
  </si>
  <si>
    <t>土工切土、土砂運搬、残土捨て場排水設備設置</t>
    <rPh sb="5" eb="9">
      <t>ドシャウンパン</t>
    </rPh>
    <rPh sb="10" eb="12">
      <t>ザンド</t>
    </rPh>
    <rPh sb="12" eb="13">
      <t>ス</t>
    </rPh>
    <rPh sb="14" eb="15">
      <t>バ</t>
    </rPh>
    <rPh sb="15" eb="17">
      <t>ハイスイ</t>
    </rPh>
    <rPh sb="17" eb="19">
      <t>セツビ</t>
    </rPh>
    <rPh sb="19" eb="21">
      <t>セッチ</t>
    </rPh>
    <phoneticPr fontId="1"/>
  </si>
  <si>
    <t>土工切土、残土運搬、防護施設工撤去、漸土捨て場大型土のう</t>
    <rPh sb="0" eb="4">
      <t>ドコウキリド</t>
    </rPh>
    <rPh sb="5" eb="9">
      <t>ザンドウンパン</t>
    </rPh>
    <rPh sb="10" eb="14">
      <t>ボウゴシセツ</t>
    </rPh>
    <rPh sb="14" eb="15">
      <t>コウ</t>
    </rPh>
    <rPh sb="15" eb="17">
      <t>テッキョ</t>
    </rPh>
    <rPh sb="18" eb="21">
      <t>ザンドス</t>
    </rPh>
    <rPh sb="22" eb="23">
      <t>バ</t>
    </rPh>
    <rPh sb="23" eb="26">
      <t>オオガタド</t>
    </rPh>
    <phoneticPr fontId="1"/>
  </si>
  <si>
    <t>土工切土、防護施設工撤去、漸土捨て場大型土のう作成設置</t>
    <rPh sb="0" eb="4">
      <t>ドコウキリド</t>
    </rPh>
    <rPh sb="5" eb="9">
      <t>ボウゴシセツ</t>
    </rPh>
    <rPh sb="9" eb="10">
      <t>コウ</t>
    </rPh>
    <rPh sb="10" eb="12">
      <t>テッキョ</t>
    </rPh>
    <rPh sb="13" eb="16">
      <t>ザンドス</t>
    </rPh>
    <rPh sb="17" eb="18">
      <t>バ</t>
    </rPh>
    <rPh sb="18" eb="21">
      <t>オオガタド</t>
    </rPh>
    <rPh sb="23" eb="25">
      <t>サクセイ</t>
    </rPh>
    <rPh sb="25" eb="27">
      <t>セッチ</t>
    </rPh>
    <phoneticPr fontId="1"/>
  </si>
  <si>
    <r>
      <t>休日　</t>
    </r>
    <r>
      <rPr>
        <sz val="10"/>
        <rFont val="ＭＳ Ｐ明朝"/>
        <family val="1"/>
        <charset val="128"/>
      </rPr>
      <t>土工切土、法面整形、法面補強、捨て場、土のう設置</t>
    </r>
    <rPh sb="0" eb="2">
      <t>キュウジツ</t>
    </rPh>
    <rPh sb="3" eb="7">
      <t>ドコウキリド</t>
    </rPh>
    <rPh sb="8" eb="12">
      <t>ノリメンセイケイ</t>
    </rPh>
    <rPh sb="13" eb="17">
      <t>ノリメンホキョウ</t>
    </rPh>
    <rPh sb="18" eb="19">
      <t>ス</t>
    </rPh>
    <rPh sb="20" eb="21">
      <t>バ</t>
    </rPh>
    <rPh sb="22" eb="23">
      <t>ド</t>
    </rPh>
    <rPh sb="25" eb="27">
      <t>セッチ</t>
    </rPh>
    <phoneticPr fontId="1"/>
  </si>
  <si>
    <t>土工切土、　法面補強、捨て場土のう設置</t>
    <rPh sb="0" eb="4">
      <t>ドコウキリド</t>
    </rPh>
    <rPh sb="6" eb="8">
      <t>ノリメン</t>
    </rPh>
    <rPh sb="8" eb="10">
      <t>ホキョウ</t>
    </rPh>
    <rPh sb="11" eb="12">
      <t>ス</t>
    </rPh>
    <rPh sb="13" eb="14">
      <t>バ</t>
    </rPh>
    <rPh sb="14" eb="15">
      <t>ド</t>
    </rPh>
    <rPh sb="17" eb="19">
      <t>セッチ</t>
    </rPh>
    <phoneticPr fontId="1"/>
  </si>
  <si>
    <t>土工切土、　法面整形、排水構造物工、捨て場土のう設置</t>
    <rPh sb="0" eb="4">
      <t>ドコウキリド</t>
    </rPh>
    <rPh sb="6" eb="8">
      <t>ノリメン</t>
    </rPh>
    <rPh sb="8" eb="10">
      <t>セイケイ</t>
    </rPh>
    <rPh sb="11" eb="17">
      <t>ハイスイコウゾウブツコウ</t>
    </rPh>
    <rPh sb="18" eb="19">
      <t>ス</t>
    </rPh>
    <rPh sb="20" eb="21">
      <t>バ</t>
    </rPh>
    <rPh sb="21" eb="22">
      <t>ド</t>
    </rPh>
    <rPh sb="24" eb="26">
      <t>セッチ</t>
    </rPh>
    <phoneticPr fontId="1"/>
  </si>
  <si>
    <t>2号落石防護柵工、排水構造物工、床堀捨て場排水設置</t>
    <rPh sb="1" eb="8">
      <t>ゴウラクセキボウゴサクコウ</t>
    </rPh>
    <rPh sb="9" eb="15">
      <t>ハイスイコウゾウブツコウ</t>
    </rPh>
    <rPh sb="16" eb="18">
      <t>ユカホリ</t>
    </rPh>
    <rPh sb="18" eb="19">
      <t>ス</t>
    </rPh>
    <rPh sb="20" eb="21">
      <t>バ</t>
    </rPh>
    <rPh sb="21" eb="23">
      <t>ハイスイ</t>
    </rPh>
    <rPh sb="23" eb="25">
      <t>セッチ</t>
    </rPh>
    <phoneticPr fontId="1"/>
  </si>
  <si>
    <t>2号落石防護柵工、捨て場排水設置</t>
    <rPh sb="1" eb="8">
      <t>ゴウラクセキボウゴサクコウ</t>
    </rPh>
    <rPh sb="9" eb="10">
      <t>ス</t>
    </rPh>
    <rPh sb="11" eb="14">
      <t>バハイスイ</t>
    </rPh>
    <rPh sb="14" eb="16">
      <t>セッチ</t>
    </rPh>
    <phoneticPr fontId="1"/>
  </si>
  <si>
    <t>排水構造物工、土工切土出来形確認立会、捨て場排水設置</t>
    <rPh sb="0" eb="6">
      <t>ハイスイコウゾウブツコウ</t>
    </rPh>
    <rPh sb="7" eb="11">
      <t>ドコウキリド</t>
    </rPh>
    <rPh sb="11" eb="18">
      <t>デキガタカクニンタチアイ</t>
    </rPh>
    <rPh sb="19" eb="20">
      <t>ス</t>
    </rPh>
    <rPh sb="21" eb="26">
      <t>バハイスイセッチ</t>
    </rPh>
    <phoneticPr fontId="1"/>
  </si>
  <si>
    <t>1号落石防護柵床堀、小運搬、2号落石防護柵工床堀</t>
    <rPh sb="1" eb="7">
      <t>ゴウラクセキボウゴサク</t>
    </rPh>
    <rPh sb="7" eb="9">
      <t>ユカホリ</t>
    </rPh>
    <rPh sb="10" eb="13">
      <t>コウンパン</t>
    </rPh>
    <rPh sb="15" eb="22">
      <t>ゴウラクセキボウゴサクコウ</t>
    </rPh>
    <rPh sb="22" eb="24">
      <t>ユカホリ</t>
    </rPh>
    <phoneticPr fontId="1"/>
  </si>
  <si>
    <r>
      <t>休日　</t>
    </r>
    <r>
      <rPr>
        <sz val="10"/>
        <rFont val="ＭＳ Ｐ明朝"/>
        <family val="1"/>
        <charset val="128"/>
      </rPr>
      <t>2号落石防護柵工床堀残土運搬</t>
    </r>
    <r>
      <rPr>
        <sz val="10"/>
        <color rgb="FFFF0000"/>
        <rFont val="ＭＳ Ｐ明朝"/>
        <family val="1"/>
        <charset val="128"/>
      </rPr>
      <t>、</t>
    </r>
    <r>
      <rPr>
        <sz val="10"/>
        <rFont val="ＭＳ Ｐ明朝"/>
        <family val="1"/>
        <charset val="128"/>
      </rPr>
      <t>捨て場、排水設置</t>
    </r>
    <rPh sb="0" eb="2">
      <t>キュウジツ</t>
    </rPh>
    <rPh sb="4" eb="13">
      <t>ゴウラクセキボウゴサクコウユカホリ</t>
    </rPh>
    <rPh sb="13" eb="17">
      <t>ザンドウンパン</t>
    </rPh>
    <rPh sb="18" eb="19">
      <t>ス</t>
    </rPh>
    <rPh sb="20" eb="21">
      <t>バ</t>
    </rPh>
    <rPh sb="22" eb="24">
      <t>ハイスイ</t>
    </rPh>
    <rPh sb="24" eb="26">
      <t>セッチ</t>
    </rPh>
    <phoneticPr fontId="1"/>
  </si>
  <si>
    <t>1号落石防護柵床堀、残土運搬、2号落防柵工床堀、砕石、他</t>
    <rPh sb="1" eb="7">
      <t>ゴウラクセキボウゴサク</t>
    </rPh>
    <rPh sb="7" eb="9">
      <t>ユカホリ</t>
    </rPh>
    <rPh sb="10" eb="12">
      <t>ザンド</t>
    </rPh>
    <rPh sb="12" eb="14">
      <t>ウンパン</t>
    </rPh>
    <rPh sb="16" eb="17">
      <t>ゴウ</t>
    </rPh>
    <rPh sb="17" eb="19">
      <t>ラクボウ</t>
    </rPh>
    <rPh sb="19" eb="20">
      <t>サク</t>
    </rPh>
    <rPh sb="20" eb="21">
      <t>コウ</t>
    </rPh>
    <rPh sb="21" eb="23">
      <t>ユカホリ</t>
    </rPh>
    <rPh sb="24" eb="26">
      <t>サイセキ</t>
    </rPh>
    <rPh sb="27" eb="28">
      <t>ホカ</t>
    </rPh>
    <phoneticPr fontId="1"/>
  </si>
  <si>
    <t>1号落石防護柵床堀、2号落防柵工砕石基礎、捨て場排水設置</t>
    <rPh sb="1" eb="7">
      <t>ゴウラクセキボウゴサク</t>
    </rPh>
    <rPh sb="7" eb="9">
      <t>ユカホリ</t>
    </rPh>
    <rPh sb="11" eb="12">
      <t>ゴウ</t>
    </rPh>
    <rPh sb="12" eb="14">
      <t>ラクボウ</t>
    </rPh>
    <rPh sb="14" eb="15">
      <t>サク</t>
    </rPh>
    <rPh sb="15" eb="16">
      <t>コウ</t>
    </rPh>
    <rPh sb="16" eb="18">
      <t>サイセキ</t>
    </rPh>
    <rPh sb="18" eb="20">
      <t>キソ</t>
    </rPh>
    <rPh sb="21" eb="22">
      <t>ス</t>
    </rPh>
    <rPh sb="23" eb="24">
      <t>バ</t>
    </rPh>
    <rPh sb="24" eb="26">
      <t>ハイスイ</t>
    </rPh>
    <rPh sb="26" eb="28">
      <t>セッチ</t>
    </rPh>
    <phoneticPr fontId="1"/>
  </si>
  <si>
    <t>CO殻産廃運搬、2号落石防護柵工基礎、1号落石防護柵床堀他</t>
    <rPh sb="2" eb="3">
      <t>カラ</t>
    </rPh>
    <rPh sb="3" eb="5">
      <t>サンパイ</t>
    </rPh>
    <rPh sb="5" eb="7">
      <t>ウンパン</t>
    </rPh>
    <rPh sb="9" eb="16">
      <t>ゴウラクセキボウゴサクコウ</t>
    </rPh>
    <rPh sb="16" eb="18">
      <t>キソ</t>
    </rPh>
    <rPh sb="20" eb="26">
      <t>ゴウラクセキボウゴサク</t>
    </rPh>
    <rPh sb="26" eb="28">
      <t>ユカホリ</t>
    </rPh>
    <rPh sb="28" eb="29">
      <t>ホカ</t>
    </rPh>
    <phoneticPr fontId="1"/>
  </si>
  <si>
    <t>2号落石防護柵工基礎、1号落石防護柵基礎、捨て場排水設置</t>
    <rPh sb="1" eb="8">
      <t>ゴウラクセキボウゴサクコウ</t>
    </rPh>
    <rPh sb="8" eb="10">
      <t>キソ</t>
    </rPh>
    <rPh sb="12" eb="18">
      <t>ゴウラクセキボウゴサク</t>
    </rPh>
    <rPh sb="18" eb="20">
      <t>キソ</t>
    </rPh>
    <rPh sb="21" eb="22">
      <t>ス</t>
    </rPh>
    <rPh sb="23" eb="24">
      <t>バ</t>
    </rPh>
    <rPh sb="24" eb="26">
      <t>ハイスイ</t>
    </rPh>
    <rPh sb="26" eb="28">
      <t>セッチ</t>
    </rPh>
    <phoneticPr fontId="1"/>
  </si>
  <si>
    <t>2号落石防護柵工型枠、1号落石防護柵基礎、捨て場排水設置</t>
    <rPh sb="1" eb="8">
      <t>ゴウラクセキボウゴサクコウ</t>
    </rPh>
    <rPh sb="8" eb="10">
      <t>カタワク</t>
    </rPh>
    <rPh sb="12" eb="18">
      <t>ゴウラクセキボウゴサク</t>
    </rPh>
    <rPh sb="18" eb="20">
      <t>キソ</t>
    </rPh>
    <rPh sb="21" eb="22">
      <t>ス</t>
    </rPh>
    <rPh sb="23" eb="24">
      <t>バ</t>
    </rPh>
    <rPh sb="24" eb="26">
      <t>ハイスイ</t>
    </rPh>
    <rPh sb="26" eb="28">
      <t>セッチ</t>
    </rPh>
    <phoneticPr fontId="1"/>
  </si>
  <si>
    <r>
      <t>休日</t>
    </r>
    <r>
      <rPr>
        <sz val="10"/>
        <rFont val="ＭＳ Ｐ明朝"/>
        <family val="1"/>
        <charset val="128"/>
      </rPr>
      <t>　2号落石防護柵工型枠組立、縦排水工、捨て場、排水設置</t>
    </r>
    <rPh sb="0" eb="2">
      <t>キュウジツ</t>
    </rPh>
    <rPh sb="4" eb="11">
      <t>ゴウラクセキボウゴサクコウ</t>
    </rPh>
    <rPh sb="11" eb="15">
      <t>カタワククミタテ</t>
    </rPh>
    <rPh sb="16" eb="20">
      <t>タテハイスイコウ</t>
    </rPh>
    <phoneticPr fontId="1"/>
  </si>
  <si>
    <t>縦排水工、1号落石防護柵基礎、捨て場排水設置</t>
    <rPh sb="0" eb="4">
      <t>タテハイスイコウ</t>
    </rPh>
    <rPh sb="6" eb="12">
      <t>ゴウラクセキボウゴサク</t>
    </rPh>
    <rPh sb="12" eb="14">
      <t>キソ</t>
    </rPh>
    <rPh sb="15" eb="16">
      <t>ス</t>
    </rPh>
    <rPh sb="17" eb="18">
      <t>バ</t>
    </rPh>
    <rPh sb="18" eb="20">
      <t>ハイスイ</t>
    </rPh>
    <rPh sb="20" eb="22">
      <t>セッチ</t>
    </rPh>
    <phoneticPr fontId="1"/>
  </si>
  <si>
    <t>2号落石防護柵工型枠、足場組立、1号落石防護柵基礎、</t>
    <rPh sb="1" eb="8">
      <t>ゴウラクセキボウゴサクコウ</t>
    </rPh>
    <rPh sb="8" eb="10">
      <t>カタワク</t>
    </rPh>
    <rPh sb="11" eb="15">
      <t>アシバクミタテ</t>
    </rPh>
    <rPh sb="17" eb="23">
      <t>ゴウラクセキボウゴサク</t>
    </rPh>
    <rPh sb="23" eb="25">
      <t>キソ</t>
    </rPh>
    <phoneticPr fontId="1"/>
  </si>
  <si>
    <r>
      <t>休日　</t>
    </r>
    <r>
      <rPr>
        <sz val="10"/>
        <rFont val="ＭＳ Ｐ明朝"/>
        <family val="1"/>
        <charset val="128"/>
      </rPr>
      <t>2号落石防護柵工、型枠足場組立</t>
    </r>
    <rPh sb="0" eb="2">
      <t>キュウジツ</t>
    </rPh>
    <rPh sb="4" eb="11">
      <t>ゴウラクセキボウゴサクコウ</t>
    </rPh>
    <rPh sb="12" eb="14">
      <t>カタワク</t>
    </rPh>
    <rPh sb="14" eb="18">
      <t>アシバクミタテ</t>
    </rPh>
    <phoneticPr fontId="1"/>
  </si>
  <si>
    <t>2号落石防護柵工コンクリート打設</t>
    <rPh sb="1" eb="8">
      <t>ゴウラクセキボウゴサクコウ</t>
    </rPh>
    <rPh sb="14" eb="16">
      <t>ダセツ</t>
    </rPh>
    <phoneticPr fontId="1"/>
  </si>
  <si>
    <t>2号落石防護柵工足場解体、縦排水工</t>
    <rPh sb="1" eb="8">
      <t>ゴウラクセキボウゴサクコウ</t>
    </rPh>
    <rPh sb="8" eb="10">
      <t>アシバ</t>
    </rPh>
    <rPh sb="10" eb="12">
      <t>カイタイ</t>
    </rPh>
    <rPh sb="13" eb="17">
      <t>タテハイスイコウ</t>
    </rPh>
    <phoneticPr fontId="1"/>
  </si>
  <si>
    <t>法面工ラス張り、現場発生産廃運搬</t>
    <rPh sb="8" eb="10">
      <t>ゲンバ</t>
    </rPh>
    <rPh sb="10" eb="12">
      <t>ハッセイ</t>
    </rPh>
    <rPh sb="12" eb="16">
      <t>サンパイウンパン</t>
    </rPh>
    <phoneticPr fontId="1"/>
  </si>
  <si>
    <t>2号落石防護柵工足場解体、1号落石防護柵工基礎</t>
    <rPh sb="1" eb="8">
      <t>ゴウラクセキボウゴサクコウ</t>
    </rPh>
    <rPh sb="8" eb="10">
      <t>アシバ</t>
    </rPh>
    <rPh sb="10" eb="12">
      <t>カイタイ</t>
    </rPh>
    <rPh sb="14" eb="15">
      <t>ゴウ</t>
    </rPh>
    <rPh sb="15" eb="21">
      <t>ラクセキボウゴサクコウ</t>
    </rPh>
    <rPh sb="21" eb="23">
      <t>キソ</t>
    </rPh>
    <phoneticPr fontId="1"/>
  </si>
  <si>
    <t>法面工ラス張り、2号落石防護柵工修繕</t>
    <rPh sb="9" eb="16">
      <t>ゴウラクセキボウゴサクコウ</t>
    </rPh>
    <rPh sb="16" eb="18">
      <t>シュウゼン</t>
    </rPh>
    <phoneticPr fontId="1"/>
  </si>
  <si>
    <t>2号落石防護柵工箱抜き型枠解体、法面工ラス張り検査</t>
    <rPh sb="1" eb="8">
      <t>ゴウラクセキボウゴサクコウ</t>
    </rPh>
    <rPh sb="8" eb="10">
      <t>ハコヌ</t>
    </rPh>
    <rPh sb="11" eb="13">
      <t>カタワク</t>
    </rPh>
    <rPh sb="13" eb="15">
      <t>カイタイ</t>
    </rPh>
    <rPh sb="16" eb="19">
      <t>ノリメンコウ</t>
    </rPh>
    <rPh sb="21" eb="22">
      <t>ハ</t>
    </rPh>
    <rPh sb="23" eb="25">
      <t>ケンサ</t>
    </rPh>
    <phoneticPr fontId="1"/>
  </si>
  <si>
    <t>2号落石防護柵工箱抜き型枠解体、埋戻し</t>
    <rPh sb="1" eb="8">
      <t>ゴウラクセキボウゴサクコウ</t>
    </rPh>
    <rPh sb="8" eb="10">
      <t>ハコヌ</t>
    </rPh>
    <rPh sb="11" eb="13">
      <t>カタワク</t>
    </rPh>
    <rPh sb="13" eb="15">
      <t>カイタイ</t>
    </rPh>
    <rPh sb="16" eb="18">
      <t>ウメモド</t>
    </rPh>
    <phoneticPr fontId="1"/>
  </si>
  <si>
    <t>1号落石防護柵工基礎、2号落石防護柵工埋戻し</t>
    <rPh sb="1" eb="8">
      <t>ゴウラクセキボウゴサクコウ</t>
    </rPh>
    <rPh sb="8" eb="10">
      <t>キソ</t>
    </rPh>
    <rPh sb="12" eb="19">
      <t>ゴウラクセキボウゴサクコウ</t>
    </rPh>
    <rPh sb="19" eb="21">
      <t>ウメモド</t>
    </rPh>
    <phoneticPr fontId="1"/>
  </si>
  <si>
    <t>1号落石防護柵工型枠組立、法面工割付</t>
    <rPh sb="1" eb="8">
      <t>ゴウラクセキボウゴサクコウ</t>
    </rPh>
    <rPh sb="8" eb="10">
      <t>カタワク</t>
    </rPh>
    <rPh sb="10" eb="12">
      <t>クミタテ</t>
    </rPh>
    <rPh sb="13" eb="16">
      <t>ノリメンコウ</t>
    </rPh>
    <rPh sb="16" eb="18">
      <t>ワリツケ</t>
    </rPh>
    <phoneticPr fontId="1"/>
  </si>
  <si>
    <t>1号落石防護柵工型枠組立、法面整形、落人防止柵支柱建込</t>
    <rPh sb="1" eb="8">
      <t>ゴウラクセキボウゴサクコウ</t>
    </rPh>
    <rPh sb="8" eb="10">
      <t>カタワク</t>
    </rPh>
    <rPh sb="10" eb="12">
      <t>クミタテ</t>
    </rPh>
    <rPh sb="13" eb="15">
      <t>ノリメン</t>
    </rPh>
    <rPh sb="15" eb="17">
      <t>セイケイ</t>
    </rPh>
    <rPh sb="18" eb="19">
      <t>ラク</t>
    </rPh>
    <rPh sb="19" eb="20">
      <t>ジン</t>
    </rPh>
    <rPh sb="20" eb="22">
      <t>ボウシ</t>
    </rPh>
    <rPh sb="22" eb="23">
      <t>サク</t>
    </rPh>
    <rPh sb="23" eb="25">
      <t>シチュウ</t>
    </rPh>
    <rPh sb="25" eb="27">
      <t>タテコミ</t>
    </rPh>
    <phoneticPr fontId="1"/>
  </si>
  <si>
    <t>1号落石防護柵工型枠組立、落人防止柵支柱建込、伐木</t>
    <rPh sb="1" eb="8">
      <t>ゴウラクセキボウゴサクコウ</t>
    </rPh>
    <rPh sb="8" eb="10">
      <t>カタワク</t>
    </rPh>
    <rPh sb="10" eb="12">
      <t>クミタテ</t>
    </rPh>
    <rPh sb="13" eb="14">
      <t>ラク</t>
    </rPh>
    <rPh sb="14" eb="15">
      <t>ジン</t>
    </rPh>
    <rPh sb="15" eb="17">
      <t>ボウシ</t>
    </rPh>
    <rPh sb="17" eb="18">
      <t>サク</t>
    </rPh>
    <rPh sb="18" eb="20">
      <t>シチュウ</t>
    </rPh>
    <rPh sb="20" eb="22">
      <t>タテコミ</t>
    </rPh>
    <rPh sb="23" eb="25">
      <t>バツボク</t>
    </rPh>
    <phoneticPr fontId="1"/>
  </si>
  <si>
    <t>法面工、ラス張、1号落石防護柵工型枠組立</t>
    <rPh sb="0" eb="3">
      <t>ノリメンコウ</t>
    </rPh>
    <rPh sb="6" eb="7">
      <t>ハ</t>
    </rPh>
    <rPh sb="16" eb="20">
      <t>カタワククミタテ</t>
    </rPh>
    <phoneticPr fontId="1"/>
  </si>
  <si>
    <t>1号落石防護柵工型枠組立</t>
    <rPh sb="8" eb="12">
      <t>カタワククミタテ</t>
    </rPh>
    <phoneticPr fontId="1"/>
  </si>
  <si>
    <t>1号落石防護柵工型枠組立、法枠工割付</t>
    <rPh sb="8" eb="12">
      <t>カタワククミタテ</t>
    </rPh>
    <rPh sb="13" eb="16">
      <t>ノリワクコウ</t>
    </rPh>
    <rPh sb="16" eb="18">
      <t>ワリツケ</t>
    </rPh>
    <phoneticPr fontId="1"/>
  </si>
  <si>
    <t>1号落石防護柵工型枠足場組立、法枠工割付</t>
    <rPh sb="8" eb="10">
      <t>カタワク</t>
    </rPh>
    <rPh sb="10" eb="12">
      <t>アシバ</t>
    </rPh>
    <rPh sb="12" eb="14">
      <t>クミタテ</t>
    </rPh>
    <rPh sb="15" eb="18">
      <t>ノリワクコウ</t>
    </rPh>
    <rPh sb="18" eb="20">
      <t>ワリツケ</t>
    </rPh>
    <phoneticPr fontId="1"/>
  </si>
  <si>
    <t>法枠工割付</t>
    <rPh sb="0" eb="3">
      <t>ノリワクコウ</t>
    </rPh>
    <rPh sb="3" eb="5">
      <t>ワリツケ</t>
    </rPh>
    <phoneticPr fontId="1"/>
  </si>
  <si>
    <t>法枠工割付、ロープ組立</t>
    <rPh sb="0" eb="3">
      <t>ノリワクコウ</t>
    </rPh>
    <rPh sb="3" eb="5">
      <t>ワリツケ</t>
    </rPh>
    <rPh sb="9" eb="11">
      <t>クミタテ</t>
    </rPh>
    <phoneticPr fontId="1"/>
  </si>
  <si>
    <t>現場片付け</t>
    <rPh sb="0" eb="2">
      <t>ゲンバ</t>
    </rPh>
    <rPh sb="2" eb="4">
      <t>カタツ</t>
    </rPh>
    <phoneticPr fontId="1"/>
  </si>
  <si>
    <t>1号落石防護柵工型枠、足場</t>
    <rPh sb="1" eb="8">
      <t>ゴウラクセキボウゴサクコウ</t>
    </rPh>
    <rPh sb="8" eb="10">
      <t>カタワク</t>
    </rPh>
    <rPh sb="11" eb="13">
      <t>アシバ</t>
    </rPh>
    <phoneticPr fontId="1"/>
  </si>
  <si>
    <t>1号落石防護柵工コンクリート打設、法面工割付</t>
    <rPh sb="17" eb="20">
      <t>ノリメンコウ</t>
    </rPh>
    <rPh sb="20" eb="22">
      <t>ワリツケ</t>
    </rPh>
    <phoneticPr fontId="1"/>
  </si>
  <si>
    <t>1号落石防護柵工コンクリート打設、養生、法面工割付</t>
    <rPh sb="1" eb="8">
      <t>ゴウラクセキボウゴサクコウ</t>
    </rPh>
    <rPh sb="14" eb="16">
      <t>ダセツ</t>
    </rPh>
    <rPh sb="17" eb="19">
      <t>ヨウジョウ</t>
    </rPh>
    <rPh sb="20" eb="25">
      <t>ノリメンコウワリツケ</t>
    </rPh>
    <phoneticPr fontId="1"/>
  </si>
  <si>
    <t>法面工割付立会、1号落石防護柵工養生、足場解体</t>
    <rPh sb="0" eb="5">
      <t>ノリメンコウワリツケ</t>
    </rPh>
    <rPh sb="5" eb="7">
      <t>タチアイ</t>
    </rPh>
    <rPh sb="9" eb="16">
      <t>ゴウラクセキボウゴサクコウ</t>
    </rPh>
    <rPh sb="16" eb="18">
      <t>ヨウジョウ</t>
    </rPh>
    <rPh sb="19" eb="23">
      <t>アシバカイタイ</t>
    </rPh>
    <phoneticPr fontId="1"/>
  </si>
  <si>
    <t>1号落石防護柵工型枠解体、養生、法枠工配筋型枠組立</t>
    <rPh sb="1" eb="8">
      <t>ゴウラクセキボウゴサクコウ</t>
    </rPh>
    <rPh sb="8" eb="10">
      <t>カタワク</t>
    </rPh>
    <rPh sb="10" eb="12">
      <t>カイタイ</t>
    </rPh>
    <rPh sb="13" eb="15">
      <t>ヨウジョウ</t>
    </rPh>
    <rPh sb="16" eb="18">
      <t>ノリワク</t>
    </rPh>
    <rPh sb="18" eb="19">
      <t>コウ</t>
    </rPh>
    <rPh sb="19" eb="21">
      <t>ハイキン</t>
    </rPh>
    <rPh sb="21" eb="23">
      <t>カタワク</t>
    </rPh>
    <rPh sb="23" eb="25">
      <t>クミタテ</t>
    </rPh>
    <phoneticPr fontId="1"/>
  </si>
  <si>
    <t>法面配筋型枠組立、法尻法面修正土のう設置</t>
    <rPh sb="0" eb="2">
      <t>ノリメン</t>
    </rPh>
    <rPh sb="2" eb="8">
      <t>ハイキンカタワククミタテ</t>
    </rPh>
    <rPh sb="9" eb="11">
      <t>ノリジリ</t>
    </rPh>
    <rPh sb="11" eb="13">
      <t>ノリメン</t>
    </rPh>
    <rPh sb="13" eb="15">
      <t>シュウセイ</t>
    </rPh>
    <rPh sb="15" eb="16">
      <t>ド</t>
    </rPh>
    <rPh sb="18" eb="20">
      <t>セッチ</t>
    </rPh>
    <phoneticPr fontId="1"/>
  </si>
  <si>
    <t>法面配筋型枠組立、1号落石防護柵工修繕、出来形確認立会</t>
    <rPh sb="0" eb="2">
      <t>ノリメン</t>
    </rPh>
    <rPh sb="2" eb="8">
      <t>ハイキンカタワククミタテ</t>
    </rPh>
    <rPh sb="10" eb="17">
      <t>ゴウラクセキボウゴサクコウ</t>
    </rPh>
    <rPh sb="17" eb="19">
      <t>シュウゼン</t>
    </rPh>
    <rPh sb="20" eb="27">
      <t>デキガタカクニンタチアイ</t>
    </rPh>
    <phoneticPr fontId="1"/>
  </si>
  <si>
    <t>法面配筋型枠組立、仮設道路のう設置</t>
    <rPh sb="0" eb="2">
      <t>ノリメン</t>
    </rPh>
    <rPh sb="2" eb="8">
      <t>ハイキンカタワククミタテ</t>
    </rPh>
    <rPh sb="9" eb="13">
      <t>カセツドウロ</t>
    </rPh>
    <rPh sb="15" eb="17">
      <t>セッチ</t>
    </rPh>
    <phoneticPr fontId="1"/>
  </si>
  <si>
    <t>法枠工配筋型枠組1号落石防護柵工埋戻し仮設道路、土砂運搬</t>
    <rPh sb="0" eb="3">
      <t>ノリワクコウ</t>
    </rPh>
    <rPh sb="3" eb="5">
      <t>ハイキン</t>
    </rPh>
    <rPh sb="5" eb="7">
      <t>カタワク</t>
    </rPh>
    <rPh sb="7" eb="8">
      <t>クミ</t>
    </rPh>
    <rPh sb="9" eb="16">
      <t>ゴウラクセキボウゴサクコウ</t>
    </rPh>
    <rPh sb="16" eb="18">
      <t>ウメモド</t>
    </rPh>
    <rPh sb="19" eb="23">
      <t>カセツドウロ</t>
    </rPh>
    <rPh sb="24" eb="28">
      <t>ドシャウンパン</t>
    </rPh>
    <phoneticPr fontId="1"/>
  </si>
  <si>
    <t>法枠工配筋型枠組1号落石防護柵工埋戻し排水構造物工床堀</t>
    <rPh sb="0" eb="3">
      <t>ノリワクコウ</t>
    </rPh>
    <rPh sb="3" eb="5">
      <t>ハイキン</t>
    </rPh>
    <rPh sb="5" eb="7">
      <t>カタワク</t>
    </rPh>
    <rPh sb="7" eb="8">
      <t>クミ</t>
    </rPh>
    <rPh sb="9" eb="16">
      <t>ゴウラクセキボウゴサクコウ</t>
    </rPh>
    <rPh sb="16" eb="18">
      <t>ウメモド</t>
    </rPh>
    <rPh sb="19" eb="25">
      <t>ハイスイコウゾウブツコウ</t>
    </rPh>
    <rPh sb="25" eb="27">
      <t>ユカホリ</t>
    </rPh>
    <phoneticPr fontId="1"/>
  </si>
  <si>
    <t>法枠工配筋型枠組　排水構造物工基礎工、据付</t>
    <rPh sb="0" eb="3">
      <t>ノリワクコウ</t>
    </rPh>
    <rPh sb="3" eb="5">
      <t>ハイキン</t>
    </rPh>
    <rPh sb="5" eb="7">
      <t>カタワク</t>
    </rPh>
    <rPh sb="7" eb="8">
      <t>クミ</t>
    </rPh>
    <rPh sb="9" eb="15">
      <t>ハイスイコウゾウブツコウ</t>
    </rPh>
    <rPh sb="15" eb="18">
      <t>キソコウ</t>
    </rPh>
    <rPh sb="19" eb="21">
      <t>スエツケ</t>
    </rPh>
    <phoneticPr fontId="1"/>
  </si>
  <si>
    <t>法枠工配筋型枠組立、出来形計測</t>
    <rPh sb="0" eb="3">
      <t>ノリワクコウ</t>
    </rPh>
    <rPh sb="3" eb="9">
      <t>ハイキンカタワククミタテ</t>
    </rPh>
    <rPh sb="10" eb="13">
      <t>デキガタ</t>
    </rPh>
    <rPh sb="13" eb="15">
      <t>ケイソク</t>
    </rPh>
    <phoneticPr fontId="1"/>
  </si>
  <si>
    <t>法枠工配筋型枠組立、排水構造物工埋戻し</t>
    <rPh sb="0" eb="3">
      <t>ノリワクコウ</t>
    </rPh>
    <rPh sb="3" eb="9">
      <t>ハイキンカタワククミタテ</t>
    </rPh>
    <rPh sb="10" eb="16">
      <t>ハイスイコウゾウブツコウ</t>
    </rPh>
    <rPh sb="16" eb="18">
      <t>ウメモド</t>
    </rPh>
    <phoneticPr fontId="1"/>
  </si>
  <si>
    <t>法枠工配筋型枠組立、排水構造物工、埋戻しコンクリート</t>
    <rPh sb="0" eb="3">
      <t>ノリワクコウ</t>
    </rPh>
    <rPh sb="3" eb="9">
      <t>ハイキンカタワククミタテ</t>
    </rPh>
    <rPh sb="10" eb="16">
      <t>ハイスイコウゾウブツコウ</t>
    </rPh>
    <rPh sb="17" eb="19">
      <t>ウメモド</t>
    </rPh>
    <phoneticPr fontId="1"/>
  </si>
  <si>
    <t>法枠工配筋型枠組立、排水構造物工、埋戻し　残土運搬</t>
    <rPh sb="0" eb="3">
      <t>ノリワクコウ</t>
    </rPh>
    <rPh sb="3" eb="9">
      <t>ハイキンカタワククミタテ</t>
    </rPh>
    <rPh sb="10" eb="16">
      <t>ハイスイコウゾウブツコウ</t>
    </rPh>
    <rPh sb="17" eb="19">
      <t>ウメモド</t>
    </rPh>
    <rPh sb="21" eb="23">
      <t>ザンド</t>
    </rPh>
    <rPh sb="23" eb="25">
      <t>ウンパン</t>
    </rPh>
    <phoneticPr fontId="1"/>
  </si>
  <si>
    <r>
      <t>休日　</t>
    </r>
    <r>
      <rPr>
        <sz val="10"/>
        <rFont val="ＭＳ Ｐ明朝"/>
        <family val="1"/>
        <charset val="128"/>
      </rPr>
      <t>法枠工配筋型枠組立、防護柵工組立</t>
    </r>
  </si>
  <si>
    <t>法枠工配筋型枠組立</t>
    <rPh sb="0" eb="3">
      <t>ノリワクコウ</t>
    </rPh>
    <rPh sb="3" eb="9">
      <t>ハイキンカタワククミタテ</t>
    </rPh>
    <phoneticPr fontId="1"/>
  </si>
  <si>
    <t>法枠工配筋型枠組立、排水構造物工、埋戻し　目地</t>
    <rPh sb="0" eb="3">
      <t>ノリワクコウ</t>
    </rPh>
    <rPh sb="3" eb="9">
      <t>ハイキンカタワククミタテ</t>
    </rPh>
    <rPh sb="10" eb="16">
      <t>ハイスイコウゾウブツコウ</t>
    </rPh>
    <rPh sb="17" eb="19">
      <t>ウメモド</t>
    </rPh>
    <rPh sb="21" eb="23">
      <t>メジ</t>
    </rPh>
    <phoneticPr fontId="1"/>
  </si>
  <si>
    <t>法枠工配筋型枠組立、土工機材、片付け</t>
    <rPh sb="0" eb="3">
      <t>ノリワクコウ</t>
    </rPh>
    <rPh sb="3" eb="9">
      <t>ハイキンカタワククミタテ</t>
    </rPh>
    <rPh sb="10" eb="12">
      <t>ドコウ</t>
    </rPh>
    <rPh sb="12" eb="14">
      <t>キザイ</t>
    </rPh>
    <rPh sb="15" eb="17">
      <t>カタツ</t>
    </rPh>
    <phoneticPr fontId="1"/>
  </si>
  <si>
    <t>法枠工配筋型枠組立、段階確認立会</t>
    <rPh sb="0" eb="3">
      <t>ノリワクコウ</t>
    </rPh>
    <rPh sb="3" eb="9">
      <t>ハイキンカタワククミタテ</t>
    </rPh>
    <rPh sb="10" eb="16">
      <t>ダンカイカクニンタチアイ</t>
    </rPh>
    <phoneticPr fontId="1"/>
  </si>
  <si>
    <t>法枠工モルタル吹付プラント設置、枠工出来形計測</t>
    <rPh sb="0" eb="3">
      <t>ノリワクコウ</t>
    </rPh>
    <rPh sb="7" eb="9">
      <t>フキツケ</t>
    </rPh>
    <rPh sb="13" eb="15">
      <t>セッチ</t>
    </rPh>
    <rPh sb="16" eb="18">
      <t>ワクコウ</t>
    </rPh>
    <rPh sb="18" eb="21">
      <t>デキガタ</t>
    </rPh>
    <rPh sb="21" eb="23">
      <t>ケイソク</t>
    </rPh>
    <phoneticPr fontId="1"/>
  </si>
  <si>
    <t>法枠工配筋型枠組立、シート養生、ボイド管設置</t>
    <rPh sb="0" eb="3">
      <t>ノリワクコウ</t>
    </rPh>
    <rPh sb="3" eb="9">
      <t>ハイキンカタワククミタテ</t>
    </rPh>
    <rPh sb="13" eb="15">
      <t>ヨウジョウ</t>
    </rPh>
    <rPh sb="19" eb="20">
      <t>カン</t>
    </rPh>
    <rPh sb="20" eb="22">
      <t>セッチ</t>
    </rPh>
    <phoneticPr fontId="1"/>
  </si>
  <si>
    <t>法枠工配筋型枠組立、シート養生、ボイド管設置、出来形</t>
    <rPh sb="0" eb="3">
      <t>ノリワクコウ</t>
    </rPh>
    <rPh sb="3" eb="9">
      <t>ハイキンカタワククミタテ</t>
    </rPh>
    <rPh sb="13" eb="15">
      <t>ヨウジョウ</t>
    </rPh>
    <rPh sb="19" eb="20">
      <t>カン</t>
    </rPh>
    <rPh sb="20" eb="22">
      <t>セッチ</t>
    </rPh>
    <rPh sb="23" eb="26">
      <t>デキガタ</t>
    </rPh>
    <phoneticPr fontId="1"/>
  </si>
  <si>
    <t xml:space="preserve">休日 </t>
    <rPh sb="0" eb="2">
      <t>キュウジツ</t>
    </rPh>
    <phoneticPr fontId="1"/>
  </si>
  <si>
    <t>法枠工　モルタル吹付工</t>
    <rPh sb="0" eb="2">
      <t>ノリワク</t>
    </rPh>
    <rPh sb="2" eb="3">
      <t>コウ</t>
    </rPh>
    <rPh sb="8" eb="10">
      <t>フキツケ</t>
    </rPh>
    <rPh sb="10" eb="11">
      <t>コウ</t>
    </rPh>
    <phoneticPr fontId="1"/>
  </si>
  <si>
    <t>法枠工　枠内清掃、ボイド管撤去</t>
    <rPh sb="0" eb="3">
      <t>ノリワクコウ</t>
    </rPh>
    <rPh sb="4" eb="8">
      <t>ワクナイセイソウ</t>
    </rPh>
    <rPh sb="12" eb="13">
      <t>カン</t>
    </rPh>
    <rPh sb="13" eb="15">
      <t>テッキョ</t>
    </rPh>
    <phoneticPr fontId="1"/>
  </si>
  <si>
    <t>法枠工　枠内養生、防護柵養生</t>
    <rPh sb="0" eb="3">
      <t>ノリワクコウ</t>
    </rPh>
    <rPh sb="4" eb="6">
      <t>ワクナイ</t>
    </rPh>
    <rPh sb="6" eb="8">
      <t>ヨウジョウ</t>
    </rPh>
    <rPh sb="9" eb="12">
      <t>ボウゴサク</t>
    </rPh>
    <rPh sb="12" eb="14">
      <t>ヨウジョウ</t>
    </rPh>
    <phoneticPr fontId="1"/>
  </si>
  <si>
    <t>法枠工　モルタル吹付工　出来形計測</t>
    <rPh sb="0" eb="2">
      <t>ノリワク</t>
    </rPh>
    <rPh sb="2" eb="3">
      <t>コウ</t>
    </rPh>
    <rPh sb="8" eb="10">
      <t>フキツケ</t>
    </rPh>
    <rPh sb="10" eb="11">
      <t>コウ</t>
    </rPh>
    <rPh sb="12" eb="17">
      <t>デキガタケイソク</t>
    </rPh>
    <phoneticPr fontId="1"/>
  </si>
  <si>
    <t>法枠工　枠内清掃、鉄筋挿入工足場組立</t>
    <rPh sb="0" eb="3">
      <t>ノリワクコウ</t>
    </rPh>
    <rPh sb="4" eb="8">
      <t>ワクナイセイソウ</t>
    </rPh>
    <rPh sb="9" eb="14">
      <t>テッキンソウニュウコウ</t>
    </rPh>
    <rPh sb="14" eb="18">
      <t>アシバクミタテ</t>
    </rPh>
    <phoneticPr fontId="1"/>
  </si>
  <si>
    <r>
      <t>休日　</t>
    </r>
    <r>
      <rPr>
        <sz val="10"/>
        <rFont val="ＭＳ Ｐ明朝"/>
        <family val="1"/>
        <charset val="128"/>
      </rPr>
      <t>鉄筋挿入工足場組立</t>
    </r>
  </si>
  <si>
    <t>法枠工　モルタル吹付、鉄筋挿入工足場組立</t>
    <rPh sb="0" eb="3">
      <t>ノリワクコウ</t>
    </rPh>
    <rPh sb="8" eb="10">
      <t>フキツケ</t>
    </rPh>
    <rPh sb="11" eb="16">
      <t>テッキンソウニュウコウ</t>
    </rPh>
    <rPh sb="16" eb="20">
      <t>アシバクミタテ</t>
    </rPh>
    <phoneticPr fontId="1"/>
  </si>
  <si>
    <t>法枠工　清掃か付、鉄筋挿入工足場組立</t>
    <rPh sb="0" eb="3">
      <t>ノリワクコウ</t>
    </rPh>
    <rPh sb="4" eb="6">
      <t>セイソウ</t>
    </rPh>
    <rPh sb="7" eb="8">
      <t>フ</t>
    </rPh>
    <rPh sb="9" eb="14">
      <t>テッキンソウニュウコウ</t>
    </rPh>
    <rPh sb="14" eb="18">
      <t>アシバクミタテ</t>
    </rPh>
    <phoneticPr fontId="1"/>
  </si>
  <si>
    <t>法枠工　モルタル片付、鉄筋挿入工足場組立、プラント設置</t>
    <rPh sb="0" eb="3">
      <t>ノリワクコウ</t>
    </rPh>
    <rPh sb="8" eb="10">
      <t>カタツ</t>
    </rPh>
    <rPh sb="11" eb="16">
      <t>テッキンソウニュウコウ</t>
    </rPh>
    <rPh sb="16" eb="20">
      <t>アシバクミタテ</t>
    </rPh>
    <rPh sb="25" eb="27">
      <t>セッチ</t>
    </rPh>
    <phoneticPr fontId="1"/>
  </si>
  <si>
    <t>鉄筋挿入工、削孔、ロックボルト設置、足場解体組立</t>
    <rPh sb="0" eb="5">
      <t>テッキンソウニュウコウ</t>
    </rPh>
    <rPh sb="6" eb="8">
      <t>サッコウ</t>
    </rPh>
    <rPh sb="15" eb="17">
      <t>セッチ</t>
    </rPh>
    <rPh sb="18" eb="20">
      <t>アシバ</t>
    </rPh>
    <rPh sb="20" eb="22">
      <t>カイタイ</t>
    </rPh>
    <rPh sb="22" eb="24">
      <t>クミタテ</t>
    </rPh>
    <phoneticPr fontId="1"/>
  </si>
  <si>
    <r>
      <t>休日　</t>
    </r>
    <r>
      <rPr>
        <sz val="10"/>
        <rFont val="ＭＳ Ｐ明朝"/>
        <family val="1"/>
        <charset val="128"/>
      </rPr>
      <t>鉄筋挿入工削孔ロックボルト設置、足場解体</t>
    </r>
  </si>
  <si>
    <t>鉄筋挿入工、削孔、ロックボルト設置、足場解体組立、現場整理</t>
    <rPh sb="0" eb="5">
      <t>テッキンソウニュウコウ</t>
    </rPh>
    <rPh sb="6" eb="8">
      <t>サッコウ</t>
    </rPh>
    <rPh sb="15" eb="17">
      <t>セッチ</t>
    </rPh>
    <rPh sb="18" eb="20">
      <t>アシバ</t>
    </rPh>
    <rPh sb="20" eb="22">
      <t>カイタイ</t>
    </rPh>
    <rPh sb="22" eb="24">
      <t>クミタテ</t>
    </rPh>
    <rPh sb="25" eb="27">
      <t>ゲンバ</t>
    </rPh>
    <rPh sb="27" eb="29">
      <t>セイリ</t>
    </rPh>
    <phoneticPr fontId="1"/>
  </si>
  <si>
    <t>法枠工、鉄筋挿入工、出来形計測、社内検査</t>
    <rPh sb="0" eb="3">
      <t>ノリワクコウ</t>
    </rPh>
    <rPh sb="4" eb="9">
      <t>テッキンソウニュウコウ</t>
    </rPh>
    <rPh sb="10" eb="15">
      <t>デキガタケイソク</t>
    </rPh>
    <rPh sb="16" eb="20">
      <t>シャナイケンサ</t>
    </rPh>
    <phoneticPr fontId="1"/>
  </si>
  <si>
    <t>鉄筋挿入工、残土小運搬</t>
    <rPh sb="0" eb="5">
      <t>テッキンソウニュウコウ</t>
    </rPh>
    <rPh sb="6" eb="8">
      <t>ザンド</t>
    </rPh>
    <rPh sb="8" eb="11">
      <t>コウンパン</t>
    </rPh>
    <phoneticPr fontId="1"/>
  </si>
  <si>
    <t>雨のため現場休工,内業</t>
  </si>
  <si>
    <t>台風雨のため休工,内業</t>
    <rPh sb="0" eb="2">
      <t>タイフウ</t>
    </rPh>
    <rPh sb="9" eb="10">
      <t>ナイ</t>
    </rPh>
    <rPh sb="10" eb="11">
      <t>ギョウ</t>
    </rPh>
    <phoneticPr fontId="1"/>
  </si>
  <si>
    <t>雨のため休工、内業</t>
    <rPh sb="7" eb="8">
      <t>ナイ</t>
    </rPh>
    <rPh sb="8" eb="9">
      <t>ギョウ</t>
    </rPh>
    <phoneticPr fontId="1"/>
  </si>
  <si>
    <t>雨のため休工、内業</t>
    <rPh sb="0" eb="1">
      <t>アメ</t>
    </rPh>
    <rPh sb="4" eb="6">
      <t>キュウコウ</t>
    </rPh>
    <rPh sb="7" eb="8">
      <t>ナイ</t>
    </rPh>
    <rPh sb="8" eb="9">
      <t>ギョウ</t>
    </rPh>
    <phoneticPr fontId="1"/>
  </si>
  <si>
    <t>雨のため休工、内業</t>
    <rPh sb="7" eb="9">
      <t>ナイギョウ</t>
    </rPh>
    <phoneticPr fontId="1"/>
  </si>
  <si>
    <t>雪のため休工、内業</t>
    <rPh sb="7" eb="9">
      <t>ナイギョウ</t>
    </rPh>
    <phoneticPr fontId="1"/>
  </si>
  <si>
    <r>
      <t>休日　</t>
    </r>
    <r>
      <rPr>
        <sz val="10"/>
        <rFont val="ＭＳ Ｐ明朝"/>
        <family val="1"/>
        <charset val="128"/>
      </rPr>
      <t>内業、施工計画、他</t>
    </r>
    <rPh sb="3" eb="5">
      <t>ナイギョウ</t>
    </rPh>
    <phoneticPr fontId="1"/>
  </si>
  <si>
    <t>工期</t>
    <rPh sb="0" eb="2">
      <t>コウキ</t>
    </rPh>
    <phoneticPr fontId="1"/>
  </si>
  <si>
    <t>閉所実績(率)</t>
    <rPh sb="0" eb="2">
      <t>ヘイショ</t>
    </rPh>
    <phoneticPr fontId="1"/>
  </si>
  <si>
    <t>28.5%以上</t>
    <rPh sb="5" eb="7">
      <t>イジョウ</t>
    </rPh>
    <phoneticPr fontId="1"/>
  </si>
  <si>
    <t>21.4%未満</t>
    <rPh sb="5" eb="7">
      <t>ミマン</t>
    </rPh>
    <phoneticPr fontId="1"/>
  </si>
  <si>
    <t>計画</t>
    <rPh sb="0" eb="2">
      <t>ケイカク</t>
    </rPh>
    <phoneticPr fontId="1"/>
  </si>
  <si>
    <t>※控除日数：年末年始７日間、夏期休暇４日間、工場製作のみ期間、一時中止期間、発注者申出期間等</t>
    <rPh sb="1" eb="3">
      <t>コウジョ</t>
    </rPh>
    <rPh sb="3" eb="5">
      <t>ニッスウ</t>
    </rPh>
    <rPh sb="6" eb="8">
      <t>ネンマツ</t>
    </rPh>
    <rPh sb="8" eb="10">
      <t>ネンシ</t>
    </rPh>
    <rPh sb="11" eb="12">
      <t>ヒ</t>
    </rPh>
    <rPh sb="12" eb="13">
      <t>カン</t>
    </rPh>
    <rPh sb="14" eb="18">
      <t>カキキュウカ</t>
    </rPh>
    <rPh sb="19" eb="20">
      <t>ヒ</t>
    </rPh>
    <rPh sb="20" eb="21">
      <t>カン</t>
    </rPh>
    <rPh sb="22" eb="24">
      <t>コウジョウ</t>
    </rPh>
    <rPh sb="24" eb="26">
      <t>セイサク</t>
    </rPh>
    <rPh sb="28" eb="30">
      <t>キカン</t>
    </rPh>
    <rPh sb="31" eb="33">
      <t>イチジ</t>
    </rPh>
    <rPh sb="33" eb="35">
      <t>チュウシ</t>
    </rPh>
    <rPh sb="35" eb="37">
      <t>キカン</t>
    </rPh>
    <rPh sb="38" eb="40">
      <t>ハッチュウ</t>
    </rPh>
    <rPh sb="40" eb="41">
      <t>シャ</t>
    </rPh>
    <rPh sb="41" eb="43">
      <t>モウシデ</t>
    </rPh>
    <rPh sb="43" eb="45">
      <t>キカン</t>
    </rPh>
    <rPh sb="45" eb="46">
      <t>トウ</t>
    </rPh>
    <phoneticPr fontId="1"/>
  </si>
  <si>
    <t>　　　　　 : 手入力</t>
    <rPh sb="8" eb="9">
      <t>テ</t>
    </rPh>
    <rPh sb="9" eb="11">
      <t>ニュウリョク</t>
    </rPh>
    <phoneticPr fontId="1"/>
  </si>
  <si>
    <t>要注意</t>
    <rPh sb="0" eb="1">
      <t>ヨウ</t>
    </rPh>
    <rPh sb="1" eb="3">
      <t>チュウイ</t>
    </rPh>
    <phoneticPr fontId="1"/>
  </si>
  <si>
    <t>休日</t>
    <rPh sb="0" eb="2">
      <t>キュウジツ</t>
    </rPh>
    <phoneticPr fontId="1"/>
  </si>
  <si>
    <t>不可
抗力等</t>
    <rPh sb="0" eb="2">
      <t>フカ</t>
    </rPh>
    <rPh sb="3" eb="5">
      <t>コウリョク</t>
    </rPh>
    <rPh sb="5" eb="6">
      <t>トウ</t>
    </rPh>
    <phoneticPr fontId="1"/>
  </si>
  <si>
    <t>不可
抗力等</t>
    <rPh sb="0" eb="1">
      <t>フ</t>
    </rPh>
    <rPh sb="1" eb="2">
      <t>カ</t>
    </rPh>
    <rPh sb="3" eb="5">
      <t>コウリョク</t>
    </rPh>
    <rPh sb="5" eb="6">
      <t>トウ</t>
    </rPh>
    <phoneticPr fontId="1"/>
  </si>
  <si>
    <t>％</t>
    <phoneticPr fontId="1"/>
  </si>
  <si>
    <r>
      <t xml:space="preserve">控除日数
</t>
    </r>
    <r>
      <rPr>
        <sz val="9"/>
        <color theme="1"/>
        <rFont val="ＭＳ Ｐ明朝"/>
        <family val="1"/>
        <charset val="128"/>
      </rPr>
      <t>(発注者入力)</t>
    </r>
    <rPh sb="9" eb="11">
      <t>ニュウリョク</t>
    </rPh>
    <phoneticPr fontId="1"/>
  </si>
  <si>
    <r>
      <t xml:space="preserve">閉所計画
</t>
    </r>
    <r>
      <rPr>
        <sz val="9"/>
        <color theme="1"/>
        <rFont val="ＭＳ Ｐ明朝"/>
        <family val="1"/>
        <charset val="128"/>
      </rPr>
      <t>(請負者入力)</t>
    </r>
    <phoneticPr fontId="1"/>
  </si>
  <si>
    <r>
      <t xml:space="preserve">閉所実績
</t>
    </r>
    <r>
      <rPr>
        <sz val="9"/>
        <color theme="1"/>
        <rFont val="ＭＳ Ｐ明朝"/>
        <family val="1"/>
        <charset val="128"/>
      </rPr>
      <t>(請負者入力)</t>
    </r>
    <phoneticPr fontId="1"/>
  </si>
  <si>
    <t>契約日　：　</t>
    <phoneticPr fontId="1"/>
  </si>
  <si>
    <t>（</t>
    <phoneticPr fontId="1"/>
  </si>
  <si>
    <t>～</t>
    <phoneticPr fontId="1"/>
  </si>
  <si>
    <t>）</t>
    <phoneticPr fontId="1"/>
  </si>
  <si>
    <t>　</t>
    <phoneticPr fontId="1"/>
  </si>
  <si>
    <t>4/28現在</t>
    <rPh sb="4" eb="6">
      <t>ゲンザイ</t>
    </rPh>
    <phoneticPr fontId="1"/>
  </si>
  <si>
    <t>現場稼働状況調査票の入力について</t>
    <rPh sb="0" eb="2">
      <t>ゲンバ</t>
    </rPh>
    <rPh sb="2" eb="4">
      <t>カドウ</t>
    </rPh>
    <rPh sb="4" eb="6">
      <t>ジョウキョウ</t>
    </rPh>
    <rPh sb="6" eb="9">
      <t>チョウサヒョウ</t>
    </rPh>
    <rPh sb="10" eb="12">
      <t>ニュウリョク</t>
    </rPh>
    <phoneticPr fontId="1"/>
  </si>
  <si>
    <t>月初に計画と前月の実績を入力してください。</t>
    <rPh sb="0" eb="2">
      <t>ゲッショ</t>
    </rPh>
    <rPh sb="3" eb="5">
      <t>ケイカク</t>
    </rPh>
    <rPh sb="6" eb="8">
      <t>ゼンゲツ</t>
    </rPh>
    <rPh sb="9" eb="11">
      <t>ジッセキ</t>
    </rPh>
    <rPh sb="12" eb="14">
      <t>ニュウリョク</t>
    </rPh>
    <phoneticPr fontId="1"/>
  </si>
  <si>
    <t>休日は、赤文字で入力してください。</t>
    <rPh sb="0" eb="2">
      <t>キュウジツ</t>
    </rPh>
    <rPh sb="4" eb="5">
      <t>アカ</t>
    </rPh>
    <rPh sb="5" eb="7">
      <t>モジ</t>
    </rPh>
    <rPh sb="8" eb="10">
      <t>ニュウリョク</t>
    </rPh>
    <phoneticPr fontId="1"/>
  </si>
  <si>
    <t>１　月初に当該月の計画と前月の稼働実績を入力してください。</t>
    <rPh sb="2" eb="4">
      <t>ゲッショ</t>
    </rPh>
    <rPh sb="5" eb="7">
      <t>トウガイ</t>
    </rPh>
    <rPh sb="7" eb="8">
      <t>ツキ</t>
    </rPh>
    <rPh sb="9" eb="11">
      <t>ケイカク</t>
    </rPh>
    <rPh sb="12" eb="14">
      <t>ゼンゲツ</t>
    </rPh>
    <rPh sb="15" eb="17">
      <t>カドウ</t>
    </rPh>
    <rPh sb="17" eb="19">
      <t>ジッセキ</t>
    </rPh>
    <rPh sb="20" eb="22">
      <t>ニュウリョク</t>
    </rPh>
    <phoneticPr fontId="1"/>
  </si>
  <si>
    <t>２　休日は、赤文字で入力してください。</t>
    <rPh sb="2" eb="4">
      <t>キュウジツ</t>
    </rPh>
    <rPh sb="6" eb="7">
      <t>アカ</t>
    </rPh>
    <rPh sb="7" eb="9">
      <t>モジ</t>
    </rPh>
    <rPh sb="10" eb="12">
      <t>ニュウリョク</t>
    </rPh>
    <phoneticPr fontId="1"/>
  </si>
  <si>
    <t>３　実績を入力する際、計画では休日だったが、稼働日となった場合、休日の赤字は消さずに、休日の後に作業内容を追記してください。</t>
    <rPh sb="2" eb="4">
      <t>ジッセキ</t>
    </rPh>
    <rPh sb="5" eb="7">
      <t>ニュウリョク</t>
    </rPh>
    <rPh sb="9" eb="10">
      <t>サイ</t>
    </rPh>
    <rPh sb="11" eb="13">
      <t>ケイカク</t>
    </rPh>
    <rPh sb="15" eb="17">
      <t>キュウジツ</t>
    </rPh>
    <rPh sb="22" eb="24">
      <t>カドウ</t>
    </rPh>
    <rPh sb="24" eb="25">
      <t>ビ</t>
    </rPh>
    <rPh sb="29" eb="31">
      <t>バアイ</t>
    </rPh>
    <phoneticPr fontId="1"/>
  </si>
  <si>
    <t>内業、施工計画、施工体制、他</t>
  </si>
  <si>
    <t>内業、施工計画、施工体制、他</t>
    <phoneticPr fontId="1"/>
  </si>
  <si>
    <t>５　工事対象日数は、•年末年始休暇７日間、夏季休暇４日間、工場製作のみを実施している期間、工事全体を一時中止している期間、上記以外で発注者があらかじめ対象外としている内容に該当する期間を除いた日※としてください。
※着工日：着工届を受理した日、竣工日：工事完成届を受理した日
※発注者があらかじめ対象外としている内容に該当する期間
例：支障物件の移設により現場の進捗が見込めない期間
他機関との協議により現場の進捗が見込めない期間
一時・一部中止期間 等</t>
    <rPh sb="2" eb="4">
      <t>コウジ</t>
    </rPh>
    <rPh sb="4" eb="6">
      <t>タイショウ</t>
    </rPh>
    <rPh sb="6" eb="8">
      <t>ニッスウ</t>
    </rPh>
    <rPh sb="93" eb="94">
      <t>ノゾ</t>
    </rPh>
    <rPh sb="96" eb="97">
      <t>ヒ</t>
    </rPh>
    <phoneticPr fontId="1"/>
  </si>
  <si>
    <t>夏季休暇</t>
    <rPh sb="0" eb="4">
      <t>カキキュウカ</t>
    </rPh>
    <phoneticPr fontId="1"/>
  </si>
  <si>
    <r>
      <t>休日　</t>
    </r>
    <r>
      <rPr>
        <sz val="10"/>
        <rFont val="ＭＳ Ｐ明朝"/>
        <family val="1"/>
        <charset val="128"/>
      </rPr>
      <t>土工切土、伐開除根</t>
    </r>
    <r>
      <rPr>
        <sz val="10"/>
        <color rgb="FFFF0000"/>
        <rFont val="ＭＳ Ｐ明朝"/>
        <family val="1"/>
        <charset val="128"/>
      </rPr>
      <t>、</t>
    </r>
    <r>
      <rPr>
        <sz val="10"/>
        <rFont val="ＭＳ Ｐ明朝"/>
        <family val="1"/>
        <charset val="128"/>
      </rPr>
      <t>残土運搬</t>
    </r>
    <phoneticPr fontId="1"/>
  </si>
  <si>
    <t>法面工ラス張り</t>
    <phoneticPr fontId="1"/>
  </si>
  <si>
    <t>月単位の週休２日工事の場合は、４週８休以上を達成した場合は、閉所実積率が28.5%未満の場合でも、４週８休とみなす。</t>
    <rPh sb="0" eb="3">
      <t>ツキタンイ</t>
    </rPh>
    <rPh sb="4" eb="6">
      <t>シュウキュウ</t>
    </rPh>
    <rPh sb="7" eb="8">
      <t>ニチ</t>
    </rPh>
    <rPh sb="8" eb="10">
      <t>コウジ</t>
    </rPh>
    <rPh sb="11" eb="13">
      <t>バアイ</t>
    </rPh>
    <rPh sb="16" eb="17">
      <t>シュウ</t>
    </rPh>
    <rPh sb="18" eb="19">
      <t>キュウ</t>
    </rPh>
    <rPh sb="19" eb="21">
      <t>イジョウ</t>
    </rPh>
    <rPh sb="22" eb="24">
      <t>タッセイ</t>
    </rPh>
    <rPh sb="26" eb="28">
      <t>バアイ</t>
    </rPh>
    <rPh sb="30" eb="32">
      <t>ヘイショ</t>
    </rPh>
    <rPh sb="32" eb="35">
      <t>ジッセキリツ</t>
    </rPh>
    <rPh sb="41" eb="43">
      <t>ミマン</t>
    </rPh>
    <rPh sb="44" eb="46">
      <t>バアイ</t>
    </rPh>
    <rPh sb="50" eb="51">
      <t>シュウ</t>
    </rPh>
    <rPh sb="52" eb="53">
      <t>キュウ</t>
    </rPh>
    <phoneticPr fontId="1"/>
  </si>
  <si>
    <r>
      <rPr>
        <sz val="10"/>
        <color rgb="FFFF0000"/>
        <rFont val="ＭＳ Ｐ明朝"/>
        <family val="1"/>
        <charset val="128"/>
      </rPr>
      <t>休日</t>
    </r>
    <r>
      <rPr>
        <sz val="10"/>
        <rFont val="ＭＳ Ｐ明朝"/>
        <family val="1"/>
        <charset val="128"/>
      </rPr>
      <t>、法面工、ラス張、1号落石防護柵工型枠組立</t>
    </r>
    <rPh sb="0" eb="2">
      <t>キュウジツ</t>
    </rPh>
    <rPh sb="3" eb="6">
      <t>ノリメンコウ</t>
    </rPh>
    <rPh sb="9" eb="10">
      <t>ハ</t>
    </rPh>
    <rPh sb="19" eb="23">
      <t>カタワククミタテ</t>
    </rPh>
    <phoneticPr fontId="1"/>
  </si>
  <si>
    <r>
      <rPr>
        <sz val="10"/>
        <color rgb="FFFF0000"/>
        <rFont val="ＭＳ Ｐ明朝"/>
        <family val="1"/>
        <charset val="128"/>
      </rPr>
      <t>休日</t>
    </r>
    <r>
      <rPr>
        <sz val="10"/>
        <rFont val="ＭＳ Ｐ明朝"/>
        <family val="1"/>
        <charset val="128"/>
      </rPr>
      <t>、1号落石防護柵工基礎、2号落石防護柵工埋戻し</t>
    </r>
    <rPh sb="0" eb="2">
      <t>キュウジツ</t>
    </rPh>
    <rPh sb="4" eb="11">
      <t>ゴウラクセキボウゴサクコウ</t>
    </rPh>
    <rPh sb="11" eb="13">
      <t>キソ</t>
    </rPh>
    <rPh sb="15" eb="22">
      <t>ゴウラクセキボウゴサクコウ</t>
    </rPh>
    <rPh sb="22" eb="24">
      <t>ウメモド</t>
    </rPh>
    <phoneticPr fontId="1"/>
  </si>
  <si>
    <t>法面工割付</t>
    <rPh sb="0" eb="2">
      <t>ノリメン</t>
    </rPh>
    <rPh sb="2" eb="3">
      <t>コウ</t>
    </rPh>
    <rPh sb="3" eb="5">
      <t>ワリツケ</t>
    </rPh>
    <phoneticPr fontId="1"/>
  </si>
  <si>
    <r>
      <rPr>
        <sz val="10"/>
        <color rgb="FFFF0000"/>
        <rFont val="ＭＳ Ｐ明朝"/>
        <family val="1"/>
        <charset val="128"/>
      </rPr>
      <t>休日</t>
    </r>
    <r>
      <rPr>
        <sz val="10"/>
        <color theme="1"/>
        <rFont val="ＭＳ Ｐ明朝"/>
        <family val="1"/>
        <charset val="128"/>
      </rPr>
      <t>、法枠工配筋型枠組1号落石防護柵工埋戻し排水構造物工床堀</t>
    </r>
    <rPh sb="0" eb="2">
      <t>キュウジツ</t>
    </rPh>
    <rPh sb="3" eb="6">
      <t>ノリワクコウ</t>
    </rPh>
    <rPh sb="6" eb="8">
      <t>ハイキン</t>
    </rPh>
    <rPh sb="8" eb="10">
      <t>カタワク</t>
    </rPh>
    <rPh sb="10" eb="11">
      <t>クミ</t>
    </rPh>
    <rPh sb="12" eb="19">
      <t>ゴウラクセキボウゴサクコウ</t>
    </rPh>
    <rPh sb="19" eb="21">
      <t>ウメモド</t>
    </rPh>
    <rPh sb="22" eb="28">
      <t>ハイスイコウゾウブツコウ</t>
    </rPh>
    <rPh sb="28" eb="30">
      <t>ユカホリ</t>
    </rPh>
    <phoneticPr fontId="1"/>
  </si>
  <si>
    <t>年末年始休暇</t>
    <rPh sb="0" eb="6">
      <t>ネンマツネンシキュウカ</t>
    </rPh>
    <phoneticPr fontId="1"/>
  </si>
  <si>
    <t>４　夏季休暇と年末年始休暇は、摘要に青文字で入力してください</t>
    <rPh sb="2" eb="6">
      <t>カキキュウカ</t>
    </rPh>
    <rPh sb="7" eb="9">
      <t>ネンマツ</t>
    </rPh>
    <rPh sb="9" eb="11">
      <t>ネンシ</t>
    </rPh>
    <rPh sb="11" eb="13">
      <t>キュウカ</t>
    </rPh>
    <rPh sb="15" eb="17">
      <t>テキヨウ</t>
    </rPh>
    <rPh sb="18" eb="19">
      <t>アオ</t>
    </rPh>
    <rPh sb="19" eb="21">
      <t>モジ</t>
    </rPh>
    <rPh sb="22" eb="24">
      <t>ニュウリョク</t>
    </rPh>
    <phoneticPr fontId="1"/>
  </si>
  <si>
    <r>
      <rPr>
        <sz val="10"/>
        <color rgb="FFFF0000"/>
        <rFont val="ＭＳ Ｐ明朝"/>
        <family val="1"/>
        <charset val="128"/>
      </rPr>
      <t>休日、</t>
    </r>
    <r>
      <rPr>
        <sz val="10"/>
        <color theme="1"/>
        <rFont val="ＭＳ Ｐ明朝"/>
        <family val="1"/>
        <charset val="128"/>
      </rPr>
      <t>法枠工配筋型枠組立、シート養生、ボイド管設置</t>
    </r>
    <rPh sb="3" eb="6">
      <t>ノリワクコウ</t>
    </rPh>
    <rPh sb="6" eb="12">
      <t>ハイキンカタワククミタテ</t>
    </rPh>
    <rPh sb="16" eb="18">
      <t>ヨウジョウ</t>
    </rPh>
    <rPh sb="22" eb="23">
      <t>カン</t>
    </rPh>
    <rPh sb="23" eb="25">
      <t>セッチ</t>
    </rPh>
    <phoneticPr fontId="1"/>
  </si>
  <si>
    <t>法枠工配筋型枠組立</t>
    <phoneticPr fontId="1"/>
  </si>
  <si>
    <r>
      <rPr>
        <sz val="10"/>
        <color rgb="FFFF0000"/>
        <rFont val="ＭＳ Ｐ明朝"/>
        <family val="1"/>
        <charset val="128"/>
      </rPr>
      <t>休日</t>
    </r>
    <r>
      <rPr>
        <sz val="10"/>
        <rFont val="ＭＳ Ｐ明朝"/>
        <family val="1"/>
        <charset val="128"/>
      </rPr>
      <t>　法枠工　枠内清掃</t>
    </r>
    <rPh sb="0" eb="2">
      <t>キュウジツ</t>
    </rPh>
    <rPh sb="3" eb="6">
      <t>ノリワクコウ</t>
    </rPh>
    <rPh sb="7" eb="11">
      <t>ワクナイセイソウ</t>
    </rPh>
    <phoneticPr fontId="1"/>
  </si>
  <si>
    <r>
      <rPr>
        <sz val="10"/>
        <color rgb="FFFF0000"/>
        <rFont val="ＭＳ Ｐ明朝"/>
        <family val="1"/>
        <charset val="128"/>
      </rPr>
      <t>休日</t>
    </r>
    <r>
      <rPr>
        <sz val="10"/>
        <color theme="1"/>
        <rFont val="ＭＳ Ｐ明朝"/>
        <family val="1"/>
        <charset val="128"/>
      </rPr>
      <t>　鉄筋挿入工、削孔、ロックボルト設置、足場解体組立</t>
    </r>
    <rPh sb="0" eb="2">
      <t>キュウジツ</t>
    </rPh>
    <rPh sb="3" eb="8">
      <t>テッキンソウニュウコウ</t>
    </rPh>
    <rPh sb="9" eb="11">
      <t>サッコウ</t>
    </rPh>
    <rPh sb="18" eb="20">
      <t>セッチ</t>
    </rPh>
    <rPh sb="21" eb="23">
      <t>アシバ</t>
    </rPh>
    <rPh sb="23" eb="25">
      <t>カイタイ</t>
    </rPh>
    <rPh sb="25" eb="27">
      <t>クミタテ</t>
    </rPh>
    <phoneticPr fontId="1"/>
  </si>
  <si>
    <t>鉄筋挿入工　グラウト注入</t>
    <rPh sb="0" eb="5">
      <t>テッキンソウニュウコウ</t>
    </rPh>
    <phoneticPr fontId="1"/>
  </si>
  <si>
    <t>1号落石防護柵工ボイド管撤去、鉄筋挿入工残土片付け</t>
    <phoneticPr fontId="1"/>
  </si>
  <si>
    <r>
      <rPr>
        <sz val="10"/>
        <color rgb="FFFF0000"/>
        <rFont val="ＭＳ Ｐ明朝"/>
        <family val="1"/>
        <charset val="128"/>
      </rPr>
      <t>休日</t>
    </r>
    <r>
      <rPr>
        <sz val="10"/>
        <rFont val="ＭＳ Ｐ明朝"/>
        <family val="1"/>
        <charset val="128"/>
      </rPr>
      <t>、法面工割付立会、1号落石防護柵工養生、足場解体</t>
    </r>
    <rPh sb="0" eb="2">
      <t>キュウジツ</t>
    </rPh>
    <rPh sb="3" eb="8">
      <t>ノリメンコウワリツケ</t>
    </rPh>
    <rPh sb="8" eb="10">
      <t>タチアイ</t>
    </rPh>
    <rPh sb="12" eb="19">
      <t>ゴウラクセキボウゴサクコウ</t>
    </rPh>
    <rPh sb="19" eb="21">
      <t>ヨウジョウ</t>
    </rPh>
    <rPh sb="22" eb="26">
      <t>アシバカイタイ</t>
    </rPh>
    <phoneticPr fontId="1"/>
  </si>
  <si>
    <r>
      <rPr>
        <sz val="10"/>
        <color rgb="FFFF0000"/>
        <rFont val="ＭＳ Ｐ明朝"/>
        <family val="1"/>
        <charset val="128"/>
      </rPr>
      <t>休日</t>
    </r>
    <r>
      <rPr>
        <sz val="10"/>
        <color theme="1"/>
        <rFont val="ＭＳ Ｐ明朝"/>
        <family val="1"/>
        <charset val="128"/>
      </rPr>
      <t>、1号落石防護柵工型枠解体、養生、法枠工配筋型枠組立</t>
    </r>
    <rPh sb="4" eb="11">
      <t>ゴウラクセキボウゴサクコウ</t>
    </rPh>
    <rPh sb="11" eb="13">
      <t>カタワク</t>
    </rPh>
    <rPh sb="13" eb="15">
      <t>カイタイ</t>
    </rPh>
    <rPh sb="16" eb="18">
      <t>ヨウジョウ</t>
    </rPh>
    <rPh sb="19" eb="21">
      <t>ノリワク</t>
    </rPh>
    <rPh sb="21" eb="22">
      <t>コウ</t>
    </rPh>
    <rPh sb="22" eb="24">
      <t>ハイキン</t>
    </rPh>
    <rPh sb="24" eb="26">
      <t>カタワク</t>
    </rPh>
    <rPh sb="26" eb="28">
      <t>クミタテ</t>
    </rPh>
    <phoneticPr fontId="1"/>
  </si>
  <si>
    <r>
      <rPr>
        <sz val="10"/>
        <color rgb="FFFF0000"/>
        <rFont val="ＭＳ Ｐ明朝"/>
        <family val="1"/>
        <charset val="128"/>
      </rPr>
      <t>休日</t>
    </r>
    <r>
      <rPr>
        <sz val="10"/>
        <color theme="1"/>
        <rFont val="ＭＳ Ｐ明朝"/>
        <family val="1"/>
        <charset val="128"/>
      </rPr>
      <t>、法面修正、土のう積、法枠工配筋型枠組立</t>
    </r>
    <rPh sb="0" eb="2">
      <t>キュウジツ</t>
    </rPh>
    <rPh sb="3" eb="5">
      <t>ノリメン</t>
    </rPh>
    <rPh sb="5" eb="7">
      <t>シュウセイ</t>
    </rPh>
    <rPh sb="8" eb="9">
      <t>ド</t>
    </rPh>
    <rPh sb="11" eb="12">
      <t>ツミ</t>
    </rPh>
    <rPh sb="13" eb="15">
      <t>ノリワク</t>
    </rPh>
    <rPh sb="15" eb="16">
      <t>コウ</t>
    </rPh>
    <rPh sb="16" eb="18">
      <t>ハイキン</t>
    </rPh>
    <rPh sb="18" eb="20">
      <t>カタワク</t>
    </rPh>
    <rPh sb="20" eb="22">
      <t>クミタテ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</si>
</sst>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_ "/>
    <numFmt numFmtId="178" formatCode="yyyy&quot;年&quot;m&quot;月&quot;;@"/>
    <numFmt numFmtId="179" formatCode="[$-F800]dddd\,\ mmmm\ dd\,\ yyyy"/>
  </numFmts>
  <fonts count="15">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1"/>
      <color rgb="FFFF0000"/>
      <name val="ＭＳ Ｐ明朝"/>
      <family val="1"/>
      <charset val="128"/>
    </font>
    <font>
      <sz val="18"/>
      <color theme="1"/>
      <name val="ＭＳ Ｐ明朝"/>
      <family val="1"/>
      <charset val="128"/>
    </font>
    <font>
      <sz val="10"/>
      <color theme="1"/>
      <name val="ＭＳ Ｐ明朝"/>
      <family val="1"/>
      <charset val="128"/>
    </font>
    <font>
      <sz val="10"/>
      <color rgb="FFFF0000"/>
      <name val="ＭＳ Ｐ明朝"/>
      <family val="1"/>
      <charset val="128"/>
    </font>
    <font>
      <sz val="12"/>
      <color theme="1"/>
      <name val="ＭＳ Ｐ明朝"/>
      <family val="1"/>
      <charset val="128"/>
    </font>
    <font>
      <b/>
      <sz val="9"/>
      <color indexed="81"/>
      <name val="MS P ゴシック"/>
      <family val="3"/>
      <charset val="128"/>
    </font>
    <font>
      <sz val="10"/>
      <name val="ＭＳ Ｐ明朝"/>
      <family val="1"/>
      <charset val="128"/>
    </font>
    <font>
      <sz val="8"/>
      <color theme="1"/>
      <name val="ＭＳ Ｐ明朝"/>
      <family val="1"/>
      <charset val="128"/>
    </font>
    <font>
      <sz val="11"/>
      <color theme="1"/>
      <name val="HGSｺﾞｼｯｸE"/>
      <family val="3"/>
      <charset val="128"/>
    </font>
    <font>
      <sz val="11"/>
      <color rgb="FFFF0000"/>
      <name val="HGSｺﾞｼｯｸE"/>
      <family val="3"/>
      <charset val="128"/>
    </font>
    <font>
      <sz val="9"/>
      <color theme="1"/>
      <name val="ＭＳ Ｐ明朝"/>
      <family val="1"/>
      <charset val="128"/>
    </font>
    <font>
      <sz val="10"/>
      <color rgb="FF0070C0"/>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
      <left/>
      <right/>
      <top style="double">
        <color auto="1"/>
      </top>
      <bottom style="thin">
        <color auto="1"/>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5" fillId="0" borderId="0" xfId="0" applyFont="1">
      <alignment vertical="center"/>
    </xf>
    <xf numFmtId="0" fontId="5" fillId="0" borderId="0" xfId="0" applyFont="1" applyAlignment="1">
      <alignment horizontal="distributed" vertical="center"/>
    </xf>
    <xf numFmtId="0" fontId="5" fillId="0" borderId="4" xfId="0" applyFont="1" applyBorder="1" applyAlignment="1">
      <alignment horizontal="distributed" vertical="center"/>
    </xf>
    <xf numFmtId="0" fontId="5" fillId="0" borderId="4" xfId="0" applyFont="1" applyBorder="1">
      <alignment vertical="center"/>
    </xf>
    <xf numFmtId="0" fontId="5" fillId="0" borderId="1"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right" vertical="center"/>
    </xf>
    <xf numFmtId="0" fontId="5" fillId="2" borderId="1" xfId="0" applyFont="1" applyFill="1" applyBorder="1">
      <alignment vertical="center"/>
    </xf>
    <xf numFmtId="0" fontId="5" fillId="0" borderId="1" xfId="0" applyFont="1" applyBorder="1">
      <alignment vertical="center"/>
    </xf>
    <xf numFmtId="176" fontId="5" fillId="0" borderId="1" xfId="0" applyNumberFormat="1" applyFont="1" applyBorder="1">
      <alignment vertical="center"/>
    </xf>
    <xf numFmtId="176" fontId="6" fillId="0" borderId="1" xfId="0" applyNumberFormat="1" applyFont="1" applyBorder="1">
      <alignment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7" fillId="0" borderId="1" xfId="0" applyFont="1" applyBorder="1" applyAlignment="1">
      <alignment horizontal="center" vertical="center"/>
    </xf>
    <xf numFmtId="0" fontId="5" fillId="0" borderId="2" xfId="0" applyFont="1" applyBorder="1" applyAlignment="1">
      <alignment horizontal="center" vertical="center"/>
    </xf>
    <xf numFmtId="56" fontId="5" fillId="0" borderId="2" xfId="0" applyNumberFormat="1"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shrinkToFit="1"/>
    </xf>
    <xf numFmtId="176" fontId="2"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5" fillId="0" borderId="0" xfId="0" applyFont="1" applyAlignment="1">
      <alignment horizontal="center" vertical="center"/>
    </xf>
    <xf numFmtId="0" fontId="5" fillId="0" borderId="1" xfId="0" applyFont="1" applyFill="1" applyBorder="1">
      <alignment vertical="center"/>
    </xf>
    <xf numFmtId="0" fontId="5" fillId="0" borderId="7" xfId="0" applyFont="1" applyBorder="1">
      <alignment vertical="center"/>
    </xf>
    <xf numFmtId="0" fontId="5" fillId="0" borderId="8" xfId="0" applyFont="1" applyBorder="1" applyAlignment="1">
      <alignment horizontal="right" vertical="center"/>
    </xf>
    <xf numFmtId="0" fontId="5" fillId="0" borderId="9" xfId="0" applyFont="1" applyBorder="1">
      <alignment vertical="center"/>
    </xf>
    <xf numFmtId="0" fontId="5" fillId="2" borderId="9" xfId="0" applyFont="1" applyFill="1" applyBorder="1">
      <alignment vertical="center"/>
    </xf>
    <xf numFmtId="0" fontId="5" fillId="0" borderId="10" xfId="0" applyFont="1" applyBorder="1">
      <alignment vertical="center"/>
    </xf>
    <xf numFmtId="0" fontId="5" fillId="0" borderId="11" xfId="0" applyFont="1" applyBorder="1" applyAlignment="1">
      <alignment horizontal="right" vertical="center"/>
    </xf>
    <xf numFmtId="0" fontId="5" fillId="0" borderId="6" xfId="0" applyFont="1" applyBorder="1">
      <alignment vertical="center"/>
    </xf>
    <xf numFmtId="0" fontId="5" fillId="0" borderId="4" xfId="0" applyFont="1" applyBorder="1" applyAlignment="1">
      <alignment horizontal="right" vertical="center"/>
    </xf>
    <xf numFmtId="0" fontId="5" fillId="2" borderId="3" xfId="0" applyFont="1" applyFill="1" applyBorder="1" applyAlignment="1">
      <alignment horizontal="right" vertical="center"/>
    </xf>
    <xf numFmtId="0" fontId="5" fillId="2" borderId="8" xfId="0" applyFont="1" applyFill="1" applyBorder="1" applyAlignment="1">
      <alignment horizontal="right" vertical="center"/>
    </xf>
    <xf numFmtId="0" fontId="5" fillId="0" borderId="12" xfId="0" applyFont="1" applyBorder="1">
      <alignment vertical="center"/>
    </xf>
    <xf numFmtId="0" fontId="5" fillId="0" borderId="12" xfId="0" applyFont="1" applyBorder="1" applyAlignment="1">
      <alignment horizontal="right"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11" xfId="0" applyFont="1" applyBorder="1">
      <alignment vertical="center"/>
    </xf>
    <xf numFmtId="0" fontId="10" fillId="0" borderId="1" xfId="0" applyFont="1" applyBorder="1" applyAlignment="1">
      <alignment horizontal="center" vertical="center" wrapText="1"/>
    </xf>
    <xf numFmtId="0" fontId="5" fillId="0" borderId="20" xfId="0" applyFont="1" applyBorder="1">
      <alignment vertical="center"/>
    </xf>
    <xf numFmtId="0" fontId="5" fillId="0" borderId="0" xfId="0" applyFont="1" applyBorder="1" applyAlignment="1">
      <alignment horizontal="right" vertical="center"/>
    </xf>
    <xf numFmtId="0" fontId="5" fillId="0" borderId="19" xfId="0" applyFont="1" applyBorder="1" applyAlignment="1">
      <alignment horizontal="right" vertical="center"/>
    </xf>
    <xf numFmtId="0" fontId="5" fillId="0" borderId="0" xfId="0" applyFont="1" applyAlignment="1">
      <alignment horizontal="left" vertical="center"/>
    </xf>
    <xf numFmtId="177" fontId="11" fillId="0" borderId="3" xfId="0" applyNumberFormat="1" applyFont="1" applyBorder="1" applyAlignment="1">
      <alignment horizontal="left" vertical="center"/>
    </xf>
    <xf numFmtId="177" fontId="12" fillId="0" borderId="3" xfId="0" applyNumberFormat="1" applyFont="1" applyBorder="1" applyAlignment="1">
      <alignment horizontal="left" vertical="center"/>
    </xf>
    <xf numFmtId="0" fontId="5" fillId="0" borderId="0" xfId="0" applyFont="1" applyAlignment="1">
      <alignment horizontal="center" vertical="center"/>
    </xf>
    <xf numFmtId="0" fontId="5" fillId="0" borderId="0" xfId="0" quotePrefix="1" applyFont="1" applyAlignment="1">
      <alignment horizontal="right" vertical="center"/>
    </xf>
    <xf numFmtId="0" fontId="2" fillId="0" borderId="1" xfId="0" applyFont="1" applyBorder="1" applyAlignment="1">
      <alignment horizontal="center" vertical="center"/>
    </xf>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0" borderId="3"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0" fontId="5" fillId="0" borderId="3" xfId="0" applyFont="1" applyBorder="1" applyAlignment="1">
      <alignment horizontal="left" vertical="center"/>
    </xf>
    <xf numFmtId="0" fontId="9" fillId="0" borderId="2" xfId="0" applyFont="1" applyBorder="1" applyAlignment="1">
      <alignment horizontal="left" vertical="center"/>
    </xf>
    <xf numFmtId="0" fontId="5" fillId="0" borderId="0" xfId="0" applyFont="1" applyAlignment="1">
      <alignment horizontal="center" vertical="center"/>
    </xf>
    <xf numFmtId="0" fontId="5" fillId="0" borderId="0" xfId="0" applyFont="1">
      <alignment vertical="center"/>
    </xf>
    <xf numFmtId="0" fontId="5" fillId="0" borderId="1" xfId="0" applyFont="1" applyBorder="1" applyAlignment="1">
      <alignment horizontal="center" vertical="center"/>
    </xf>
    <xf numFmtId="0" fontId="2" fillId="0" borderId="0" xfId="0" applyFont="1" applyAlignment="1">
      <alignment vertical="center" wrapText="1"/>
    </xf>
    <xf numFmtId="0" fontId="5" fillId="0" borderId="0" xfId="0" applyFont="1" applyAlignment="1">
      <alignment vertical="center"/>
    </xf>
    <xf numFmtId="0" fontId="5" fillId="3" borderId="3" xfId="0" applyFont="1" applyFill="1" applyBorder="1" applyAlignment="1">
      <alignment horizontal="right" vertical="center"/>
    </xf>
    <xf numFmtId="0" fontId="5" fillId="3" borderId="1" xfId="0" applyFont="1" applyFill="1" applyBorder="1">
      <alignment vertical="center"/>
    </xf>
    <xf numFmtId="0" fontId="2" fillId="0" borderId="1" xfId="0" applyFont="1" applyBorder="1" applyAlignment="1">
      <alignment horizontal="center" vertical="center"/>
    </xf>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0" borderId="3"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0" fontId="5" fillId="0" borderId="3" xfId="0" applyFont="1" applyBorder="1" applyAlignment="1">
      <alignment horizontal="left" vertical="center"/>
    </xf>
    <xf numFmtId="0" fontId="9" fillId="0" borderId="2" xfId="0" applyFont="1" applyBorder="1" applyAlignment="1">
      <alignment horizontal="left" vertical="center"/>
    </xf>
    <xf numFmtId="0" fontId="9" fillId="0" borderId="5" xfId="0" applyFont="1" applyBorder="1" applyAlignment="1">
      <alignment horizontal="left" vertical="center"/>
    </xf>
    <xf numFmtId="0" fontId="9" fillId="0" borderId="3" xfId="0" applyFont="1" applyBorder="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 fillId="0" borderId="0" xfId="0" applyFont="1" applyAlignment="1">
      <alignment horizontal="center" vertical="center"/>
    </xf>
    <xf numFmtId="55" fontId="5" fillId="0" borderId="0" xfId="0" applyNumberFormat="1" applyFont="1" applyAlignment="1">
      <alignment horizontal="center" vertical="center"/>
    </xf>
    <xf numFmtId="0" fontId="5" fillId="0" borderId="5"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2" fillId="0" borderId="0" xfId="0" applyFont="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2" fillId="0" borderId="1" xfId="0" applyFont="1" applyBorder="1" applyAlignment="1">
      <alignment horizontal="center" vertical="center"/>
    </xf>
    <xf numFmtId="0" fontId="6" fillId="0" borderId="5" xfId="0" applyFont="1" applyBorder="1" applyAlignment="1">
      <alignment horizontal="center" vertical="center"/>
    </xf>
    <xf numFmtId="178" fontId="5" fillId="0" borderId="0" xfId="0" applyNumberFormat="1" applyFont="1" applyAlignment="1">
      <alignment horizontal="center" vertical="center"/>
    </xf>
    <xf numFmtId="0" fontId="5" fillId="3" borderId="0" xfId="0" applyFont="1" applyFill="1" applyAlignment="1">
      <alignment vertical="center"/>
    </xf>
    <xf numFmtId="55" fontId="5" fillId="0" borderId="2" xfId="0" applyNumberFormat="1" applyFont="1" applyFill="1" applyBorder="1" applyAlignment="1">
      <alignment horizontal="center" vertical="center"/>
    </xf>
    <xf numFmtId="55" fontId="5" fillId="0" borderId="3" xfId="0" applyNumberFormat="1" applyFont="1" applyFill="1" applyBorder="1" applyAlignment="1">
      <alignment horizontal="center" vertical="center"/>
    </xf>
    <xf numFmtId="55" fontId="5" fillId="0" borderId="2" xfId="0" applyNumberFormat="1" applyFont="1" applyBorder="1" applyAlignment="1">
      <alignment horizontal="center" vertical="center"/>
    </xf>
    <xf numFmtId="55" fontId="5" fillId="0" borderId="3" xfId="0" applyNumberFormat="1" applyFont="1" applyBorder="1" applyAlignment="1">
      <alignment horizontal="center" vertical="center"/>
    </xf>
    <xf numFmtId="0" fontId="5" fillId="0" borderId="4" xfId="0" applyFont="1" applyBorder="1" applyAlignment="1">
      <alignment horizontal="right" vertical="center"/>
    </xf>
    <xf numFmtId="0" fontId="5" fillId="0" borderId="0" xfId="0" applyFont="1">
      <alignment vertical="center"/>
    </xf>
    <xf numFmtId="179" fontId="5" fillId="3" borderId="4" xfId="0" applyNumberFormat="1" applyFont="1" applyFill="1" applyBorder="1" applyAlignment="1">
      <alignment horizontal="left" vertical="center"/>
    </xf>
    <xf numFmtId="177" fontId="11" fillId="0" borderId="2" xfId="0" applyNumberFormat="1" applyFont="1" applyBorder="1" applyAlignment="1">
      <alignment horizontal="right" vertical="center"/>
    </xf>
    <xf numFmtId="177" fontId="11" fillId="0" borderId="5" xfId="0" applyNumberFormat="1" applyFont="1" applyBorder="1" applyAlignment="1">
      <alignment horizontal="right" vertical="center"/>
    </xf>
    <xf numFmtId="177" fontId="12" fillId="0" borderId="2" xfId="0" applyNumberFormat="1" applyFont="1" applyBorder="1" applyAlignment="1">
      <alignment horizontal="right" vertical="center"/>
    </xf>
    <xf numFmtId="177" fontId="12" fillId="0" borderId="5" xfId="0" applyNumberFormat="1" applyFont="1" applyBorder="1" applyAlignment="1">
      <alignment horizontal="right" vertical="center"/>
    </xf>
    <xf numFmtId="0" fontId="5" fillId="0" borderId="9"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11"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3" borderId="4" xfId="0" applyFont="1" applyFill="1" applyBorder="1" applyAlignment="1">
      <alignment vertical="center"/>
    </xf>
    <xf numFmtId="178" fontId="5" fillId="3" borderId="0" xfId="0" applyNumberFormat="1" applyFont="1" applyFill="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xf>
    <xf numFmtId="176"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5" fillId="0" borderId="4" xfId="0" applyFont="1" applyBorder="1" applyAlignment="1">
      <alignment horizontal="center" vertical="center"/>
    </xf>
  </cellXfs>
  <cellStyles count="1">
    <cellStyle name="標準" xfId="0" builtinId="0"/>
  </cellStyles>
  <dxfs count="2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19050</xdr:colOff>
      <xdr:row>4</xdr:row>
      <xdr:rowOff>19050</xdr:rowOff>
    </xdr:from>
    <xdr:to>
      <xdr:col>31</xdr:col>
      <xdr:colOff>428625</xdr:colOff>
      <xdr:row>4</xdr:row>
      <xdr:rowOff>209550</xdr:rowOff>
    </xdr:to>
    <xdr:sp macro="" textlink="">
      <xdr:nvSpPr>
        <xdr:cNvPr id="2" name="正方形/長方形 1">
          <a:extLst>
            <a:ext uri="{FF2B5EF4-FFF2-40B4-BE49-F238E27FC236}">
              <a16:creationId xmlns:a16="http://schemas.microsoft.com/office/drawing/2014/main" id="{35A1C8BC-908C-4D3E-B177-367FB41EAB7A}"/>
            </a:ext>
          </a:extLst>
        </xdr:cNvPr>
        <xdr:cNvSpPr/>
      </xdr:nvSpPr>
      <xdr:spPr>
        <a:xfrm>
          <a:off x="13573125" y="819150"/>
          <a:ext cx="409575" cy="190500"/>
        </a:xfrm>
        <a:prstGeom prst="rect">
          <a:avLst/>
        </a:prstGeom>
        <a:solidFill>
          <a:schemeClr val="bg2"/>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76EDF-6E44-4FA1-950E-9A25D3FAD3FE}">
  <dimension ref="B1:L41"/>
  <sheetViews>
    <sheetView topLeftCell="A27" zoomScale="90" zoomScaleNormal="90" workbookViewId="0">
      <selection activeCell="L41" sqref="L41"/>
    </sheetView>
  </sheetViews>
  <sheetFormatPr defaultRowHeight="20.100000000000001" customHeight="1"/>
  <cols>
    <col min="1" max="1" width="2.625" style="1" customWidth="1"/>
    <col min="2" max="2" width="9.625" style="1" customWidth="1"/>
    <col min="3" max="3" width="5.625" style="1" customWidth="1"/>
    <col min="4" max="5" width="6.625" style="1" customWidth="1"/>
    <col min="6" max="6" width="5.625" style="1" customWidth="1"/>
    <col min="7" max="8" width="6.625" style="1" customWidth="1"/>
    <col min="9" max="9" width="5.625" style="1" customWidth="1"/>
    <col min="10" max="11" width="8.625" style="1" customWidth="1"/>
    <col min="12" max="12" width="10.625" style="1" customWidth="1"/>
    <col min="13" max="16384" width="9" style="1"/>
  </cols>
  <sheetData>
    <row r="1" spans="2:12" ht="20.100000000000001" customHeight="1">
      <c r="B1" s="78" t="s">
        <v>27</v>
      </c>
      <c r="C1" s="78"/>
      <c r="D1" s="78"/>
      <c r="E1" s="78"/>
      <c r="F1" s="78"/>
      <c r="G1" s="78"/>
      <c r="H1" s="78"/>
      <c r="I1" s="78"/>
      <c r="J1" s="78"/>
      <c r="K1" s="78"/>
      <c r="L1" s="78"/>
    </row>
    <row r="2" spans="2:12" ht="20.100000000000001" customHeight="1">
      <c r="B2" s="79">
        <f>現場稼働率集計表!O20</f>
        <v>45748</v>
      </c>
      <c r="C2" s="79"/>
      <c r="D2" s="79"/>
      <c r="E2" s="79"/>
      <c r="F2" s="79"/>
      <c r="G2" s="79"/>
      <c r="H2" s="79"/>
      <c r="I2" s="79"/>
      <c r="J2" s="79"/>
      <c r="K2" s="79"/>
      <c r="L2" s="79"/>
    </row>
    <row r="3" spans="2:12" ht="6" customHeight="1">
      <c r="B3" s="3"/>
      <c r="C3" s="3"/>
      <c r="D3" s="3"/>
      <c r="E3" s="3"/>
      <c r="F3" s="3"/>
      <c r="G3" s="3"/>
      <c r="H3" s="3"/>
      <c r="I3" s="3"/>
      <c r="J3" s="3"/>
      <c r="K3" s="3"/>
      <c r="L3" s="3"/>
    </row>
    <row r="4" spans="2:12" ht="18" customHeight="1">
      <c r="B4" s="4" t="s">
        <v>40</v>
      </c>
      <c r="C4" s="3">
        <f>現場稼働率集計表!Q4</f>
        <v>0</v>
      </c>
      <c r="D4" s="3"/>
      <c r="E4" s="3"/>
      <c r="F4" s="3"/>
      <c r="G4" s="3"/>
      <c r="H4" s="3"/>
      <c r="I4" s="3"/>
      <c r="J4" s="3"/>
      <c r="K4" s="3"/>
      <c r="L4" s="3"/>
    </row>
    <row r="5" spans="2:12" ht="18" customHeight="1">
      <c r="B5" s="5" t="s">
        <v>39</v>
      </c>
      <c r="C5" s="6">
        <f>現場稼働率集計表!Q5</f>
        <v>0</v>
      </c>
      <c r="D5" s="6"/>
      <c r="E5" s="6"/>
      <c r="F5" s="6"/>
      <c r="G5" s="6"/>
      <c r="H5" s="6"/>
      <c r="I5" s="6"/>
      <c r="J5" s="3"/>
      <c r="K5" s="3"/>
      <c r="L5" s="3"/>
    </row>
    <row r="6" spans="2:12" ht="6" customHeight="1">
      <c r="B6" s="3"/>
      <c r="C6" s="3"/>
      <c r="D6" s="3"/>
      <c r="E6" s="3"/>
      <c r="F6" s="3"/>
      <c r="G6" s="3"/>
      <c r="H6" s="3"/>
      <c r="I6" s="3"/>
      <c r="J6" s="3"/>
      <c r="K6" s="3"/>
      <c r="L6" s="3"/>
    </row>
    <row r="7" spans="2:12" ht="18.95" customHeight="1">
      <c r="B7" s="17" t="s">
        <v>28</v>
      </c>
      <c r="C7" s="17" t="s">
        <v>29</v>
      </c>
      <c r="D7" s="68" t="s">
        <v>31</v>
      </c>
      <c r="E7" s="80"/>
      <c r="F7" s="80"/>
      <c r="G7" s="80"/>
      <c r="H7" s="80"/>
      <c r="I7" s="80"/>
      <c r="J7" s="69"/>
      <c r="K7" s="68" t="s">
        <v>30</v>
      </c>
      <c r="L7" s="69"/>
    </row>
    <row r="8" spans="2:12" ht="18.95" customHeight="1">
      <c r="B8" s="18">
        <f>B2</f>
        <v>45748</v>
      </c>
      <c r="C8" s="59" t="str">
        <f>TEXT(B8,"aaa")</f>
        <v>火</v>
      </c>
      <c r="D8" s="70" t="s">
        <v>146</v>
      </c>
      <c r="E8" s="71"/>
      <c r="F8" s="71"/>
      <c r="G8" s="71"/>
      <c r="H8" s="71"/>
      <c r="I8" s="71"/>
      <c r="J8" s="72"/>
      <c r="K8" s="68"/>
      <c r="L8" s="69"/>
    </row>
    <row r="9" spans="2:12" ht="18.95" customHeight="1">
      <c r="B9" s="18">
        <f>B8+1</f>
        <v>45749</v>
      </c>
      <c r="C9" s="59" t="str">
        <f t="shared" ref="C9:C37" si="0">TEXT(B9,"aaa")</f>
        <v>水</v>
      </c>
      <c r="D9" s="70" t="s">
        <v>146</v>
      </c>
      <c r="E9" s="71"/>
      <c r="F9" s="71"/>
      <c r="G9" s="71"/>
      <c r="H9" s="71"/>
      <c r="I9" s="71"/>
      <c r="J9" s="72"/>
      <c r="K9" s="68"/>
      <c r="L9" s="69"/>
    </row>
    <row r="10" spans="2:12" ht="18.95" customHeight="1">
      <c r="B10" s="18">
        <f t="shared" ref="B10:B37" si="1">B9+1</f>
        <v>45750</v>
      </c>
      <c r="C10" s="59" t="str">
        <f t="shared" si="0"/>
        <v>木</v>
      </c>
      <c r="D10" s="70" t="s">
        <v>146</v>
      </c>
      <c r="E10" s="71"/>
      <c r="F10" s="71"/>
      <c r="G10" s="71"/>
      <c r="H10" s="71"/>
      <c r="I10" s="71"/>
      <c r="J10" s="72"/>
      <c r="K10" s="68"/>
      <c r="L10" s="69"/>
    </row>
    <row r="11" spans="2:12" ht="18.95" customHeight="1">
      <c r="B11" s="18">
        <f t="shared" si="1"/>
        <v>45751</v>
      </c>
      <c r="C11" s="59" t="str">
        <f t="shared" si="0"/>
        <v>金</v>
      </c>
      <c r="D11" s="70" t="s">
        <v>146</v>
      </c>
      <c r="E11" s="71"/>
      <c r="F11" s="71"/>
      <c r="G11" s="71"/>
      <c r="H11" s="71"/>
      <c r="I11" s="71"/>
      <c r="J11" s="72"/>
      <c r="K11" s="68"/>
      <c r="L11" s="69"/>
    </row>
    <row r="12" spans="2:12" ht="18.95" customHeight="1">
      <c r="B12" s="18">
        <f t="shared" si="1"/>
        <v>45752</v>
      </c>
      <c r="C12" s="59" t="str">
        <f t="shared" si="0"/>
        <v>土</v>
      </c>
      <c r="D12" s="65" t="s">
        <v>43</v>
      </c>
      <c r="E12" s="66"/>
      <c r="F12" s="66"/>
      <c r="G12" s="66"/>
      <c r="H12" s="66"/>
      <c r="I12" s="66"/>
      <c r="J12" s="67"/>
      <c r="K12" s="68"/>
      <c r="L12" s="69"/>
    </row>
    <row r="13" spans="2:12" ht="18.95" customHeight="1">
      <c r="B13" s="18">
        <f t="shared" si="1"/>
        <v>45753</v>
      </c>
      <c r="C13" s="59" t="str">
        <f t="shared" si="0"/>
        <v>日</v>
      </c>
      <c r="D13" s="65" t="s">
        <v>43</v>
      </c>
      <c r="E13" s="66"/>
      <c r="F13" s="66"/>
      <c r="G13" s="66"/>
      <c r="H13" s="66"/>
      <c r="I13" s="66"/>
      <c r="J13" s="67"/>
      <c r="K13" s="68"/>
      <c r="L13" s="69"/>
    </row>
    <row r="14" spans="2:12" ht="18.95" customHeight="1">
      <c r="B14" s="18">
        <f t="shared" si="1"/>
        <v>45754</v>
      </c>
      <c r="C14" s="59" t="str">
        <f t="shared" si="0"/>
        <v>月</v>
      </c>
      <c r="D14" s="70" t="s">
        <v>146</v>
      </c>
      <c r="E14" s="71"/>
      <c r="F14" s="71"/>
      <c r="G14" s="71"/>
      <c r="H14" s="71"/>
      <c r="I14" s="71"/>
      <c r="J14" s="72"/>
      <c r="K14" s="68"/>
      <c r="L14" s="69"/>
    </row>
    <row r="15" spans="2:12" ht="18.95" customHeight="1">
      <c r="B15" s="18">
        <f t="shared" si="1"/>
        <v>45755</v>
      </c>
      <c r="C15" s="59" t="str">
        <f t="shared" si="0"/>
        <v>火</v>
      </c>
      <c r="D15" s="70" t="s">
        <v>146</v>
      </c>
      <c r="E15" s="71"/>
      <c r="F15" s="71"/>
      <c r="G15" s="71"/>
      <c r="H15" s="71"/>
      <c r="I15" s="71"/>
      <c r="J15" s="72"/>
      <c r="K15" s="68"/>
      <c r="L15" s="69"/>
    </row>
    <row r="16" spans="2:12" ht="18.95" customHeight="1">
      <c r="B16" s="18">
        <f t="shared" si="1"/>
        <v>45756</v>
      </c>
      <c r="C16" s="59" t="str">
        <f t="shared" si="0"/>
        <v>水</v>
      </c>
      <c r="D16" s="70" t="s">
        <v>146</v>
      </c>
      <c r="E16" s="71"/>
      <c r="F16" s="71"/>
      <c r="G16" s="71"/>
      <c r="H16" s="71"/>
      <c r="I16" s="71"/>
      <c r="J16" s="72"/>
      <c r="K16" s="76"/>
      <c r="L16" s="77"/>
    </row>
    <row r="17" spans="2:12" ht="18.95" customHeight="1">
      <c r="B17" s="18">
        <f t="shared" si="1"/>
        <v>45757</v>
      </c>
      <c r="C17" s="59" t="str">
        <f t="shared" si="0"/>
        <v>木</v>
      </c>
      <c r="D17" s="70" t="s">
        <v>146</v>
      </c>
      <c r="E17" s="71"/>
      <c r="F17" s="71"/>
      <c r="G17" s="71"/>
      <c r="H17" s="71"/>
      <c r="I17" s="71"/>
      <c r="J17" s="72"/>
      <c r="K17" s="68"/>
      <c r="L17" s="69"/>
    </row>
    <row r="18" spans="2:12" ht="18.95" customHeight="1">
      <c r="B18" s="18">
        <f t="shared" si="1"/>
        <v>45758</v>
      </c>
      <c r="C18" s="59" t="str">
        <f t="shared" si="0"/>
        <v>金</v>
      </c>
      <c r="D18" s="70" t="s">
        <v>146</v>
      </c>
      <c r="E18" s="71"/>
      <c r="F18" s="71"/>
      <c r="G18" s="71"/>
      <c r="H18" s="71"/>
      <c r="I18" s="71"/>
      <c r="J18" s="72"/>
      <c r="K18" s="68"/>
      <c r="L18" s="69"/>
    </row>
    <row r="19" spans="2:12" ht="18.95" customHeight="1">
      <c r="B19" s="18">
        <f t="shared" si="1"/>
        <v>45759</v>
      </c>
      <c r="C19" s="59" t="str">
        <f t="shared" si="0"/>
        <v>土</v>
      </c>
      <c r="D19" s="65" t="s">
        <v>43</v>
      </c>
      <c r="E19" s="66"/>
      <c r="F19" s="66"/>
      <c r="G19" s="66"/>
      <c r="H19" s="66"/>
      <c r="I19" s="66"/>
      <c r="J19" s="67"/>
      <c r="K19" s="68"/>
      <c r="L19" s="69"/>
    </row>
    <row r="20" spans="2:12" ht="18.95" customHeight="1">
      <c r="B20" s="18">
        <f t="shared" si="1"/>
        <v>45760</v>
      </c>
      <c r="C20" s="59" t="str">
        <f t="shared" si="0"/>
        <v>日</v>
      </c>
      <c r="D20" s="65" t="s">
        <v>43</v>
      </c>
      <c r="E20" s="66"/>
      <c r="F20" s="66"/>
      <c r="G20" s="66"/>
      <c r="H20" s="66"/>
      <c r="I20" s="66"/>
      <c r="J20" s="67"/>
      <c r="K20" s="68"/>
      <c r="L20" s="69"/>
    </row>
    <row r="21" spans="2:12" ht="18.95" customHeight="1">
      <c r="B21" s="18">
        <f t="shared" si="1"/>
        <v>45761</v>
      </c>
      <c r="C21" s="59" t="str">
        <f t="shared" si="0"/>
        <v>月</v>
      </c>
      <c r="D21" s="70" t="s">
        <v>146</v>
      </c>
      <c r="E21" s="71"/>
      <c r="F21" s="71"/>
      <c r="G21" s="71"/>
      <c r="H21" s="71"/>
      <c r="I21" s="71"/>
      <c r="J21" s="72"/>
      <c r="K21" s="68"/>
      <c r="L21" s="69"/>
    </row>
    <row r="22" spans="2:12" ht="18.95" customHeight="1">
      <c r="B22" s="18">
        <f t="shared" si="1"/>
        <v>45762</v>
      </c>
      <c r="C22" s="59" t="str">
        <f t="shared" si="0"/>
        <v>火</v>
      </c>
      <c r="D22" s="70" t="s">
        <v>146</v>
      </c>
      <c r="E22" s="71"/>
      <c r="F22" s="71"/>
      <c r="G22" s="71"/>
      <c r="H22" s="71"/>
      <c r="I22" s="71"/>
      <c r="J22" s="72"/>
      <c r="K22" s="68"/>
      <c r="L22" s="69"/>
    </row>
    <row r="23" spans="2:12" ht="18.95" customHeight="1">
      <c r="B23" s="18">
        <f t="shared" si="1"/>
        <v>45763</v>
      </c>
      <c r="C23" s="59" t="str">
        <f t="shared" si="0"/>
        <v>水</v>
      </c>
      <c r="D23" s="70" t="s">
        <v>146</v>
      </c>
      <c r="E23" s="71"/>
      <c r="F23" s="71"/>
      <c r="G23" s="71"/>
      <c r="H23" s="71"/>
      <c r="I23" s="71"/>
      <c r="J23" s="72"/>
      <c r="K23" s="76"/>
      <c r="L23" s="77"/>
    </row>
    <row r="24" spans="2:12" ht="18.95" customHeight="1">
      <c r="B24" s="18">
        <f t="shared" si="1"/>
        <v>45764</v>
      </c>
      <c r="C24" s="59" t="str">
        <f t="shared" si="0"/>
        <v>木</v>
      </c>
      <c r="D24" s="70" t="s">
        <v>149</v>
      </c>
      <c r="E24" s="71"/>
      <c r="F24" s="71"/>
      <c r="G24" s="71"/>
      <c r="H24" s="71"/>
      <c r="I24" s="71"/>
      <c r="J24" s="72"/>
      <c r="K24" s="68"/>
      <c r="L24" s="69"/>
    </row>
    <row r="25" spans="2:12" ht="18.95" customHeight="1">
      <c r="B25" s="18">
        <f t="shared" si="1"/>
        <v>45765</v>
      </c>
      <c r="C25" s="59" t="str">
        <f t="shared" si="0"/>
        <v>金</v>
      </c>
      <c r="D25" s="73" t="s">
        <v>203</v>
      </c>
      <c r="E25" s="66"/>
      <c r="F25" s="66"/>
      <c r="G25" s="66"/>
      <c r="H25" s="66"/>
      <c r="I25" s="66"/>
      <c r="J25" s="67"/>
      <c r="K25" s="68"/>
      <c r="L25" s="69"/>
    </row>
    <row r="26" spans="2:12" ht="18.95" customHeight="1">
      <c r="B26" s="18">
        <f t="shared" si="1"/>
        <v>45766</v>
      </c>
      <c r="C26" s="59" t="str">
        <f t="shared" si="0"/>
        <v>土</v>
      </c>
      <c r="D26" s="65" t="s">
        <v>43</v>
      </c>
      <c r="E26" s="66"/>
      <c r="F26" s="66"/>
      <c r="G26" s="66"/>
      <c r="H26" s="66"/>
      <c r="I26" s="66"/>
      <c r="J26" s="67"/>
      <c r="K26" s="68"/>
      <c r="L26" s="69"/>
    </row>
    <row r="27" spans="2:12" ht="18.95" customHeight="1">
      <c r="B27" s="18">
        <f t="shared" si="1"/>
        <v>45767</v>
      </c>
      <c r="C27" s="59" t="str">
        <f t="shared" si="0"/>
        <v>日</v>
      </c>
      <c r="D27" s="65" t="s">
        <v>43</v>
      </c>
      <c r="E27" s="66"/>
      <c r="F27" s="66"/>
      <c r="G27" s="66"/>
      <c r="H27" s="66"/>
      <c r="I27" s="66"/>
      <c r="J27" s="67"/>
      <c r="K27" s="68"/>
      <c r="L27" s="69"/>
    </row>
    <row r="28" spans="2:12" ht="18.95" customHeight="1">
      <c r="B28" s="18">
        <f t="shared" si="1"/>
        <v>45768</v>
      </c>
      <c r="C28" s="59" t="str">
        <f t="shared" si="0"/>
        <v>月</v>
      </c>
      <c r="D28" s="73" t="s">
        <v>150</v>
      </c>
      <c r="E28" s="74"/>
      <c r="F28" s="74"/>
      <c r="G28" s="74"/>
      <c r="H28" s="74"/>
      <c r="I28" s="74"/>
      <c r="J28" s="75"/>
      <c r="K28" s="68"/>
      <c r="L28" s="69"/>
    </row>
    <row r="29" spans="2:12" ht="18.95" customHeight="1">
      <c r="B29" s="18">
        <f t="shared" si="1"/>
        <v>45769</v>
      </c>
      <c r="C29" s="59" t="str">
        <f t="shared" si="0"/>
        <v>火</v>
      </c>
      <c r="D29" s="65"/>
      <c r="E29" s="66"/>
      <c r="F29" s="66"/>
      <c r="G29" s="66"/>
      <c r="H29" s="66"/>
      <c r="I29" s="66"/>
      <c r="J29" s="67"/>
      <c r="K29" s="68"/>
      <c r="L29" s="69"/>
    </row>
    <row r="30" spans="2:12" ht="18.95" customHeight="1">
      <c r="B30" s="18">
        <f t="shared" si="1"/>
        <v>45770</v>
      </c>
      <c r="C30" s="59" t="str">
        <f t="shared" si="0"/>
        <v>水</v>
      </c>
      <c r="D30" s="70"/>
      <c r="E30" s="71"/>
      <c r="F30" s="71"/>
      <c r="G30" s="71"/>
      <c r="H30" s="71"/>
      <c r="I30" s="71"/>
      <c r="J30" s="72"/>
      <c r="K30" s="68"/>
      <c r="L30" s="69"/>
    </row>
    <row r="31" spans="2:12" ht="18.95" customHeight="1">
      <c r="B31" s="18">
        <f t="shared" si="1"/>
        <v>45771</v>
      </c>
      <c r="C31" s="59" t="str">
        <f t="shared" si="0"/>
        <v>木</v>
      </c>
      <c r="D31" s="70"/>
      <c r="E31" s="71"/>
      <c r="F31" s="71"/>
      <c r="G31" s="71"/>
      <c r="H31" s="71"/>
      <c r="I31" s="71"/>
      <c r="J31" s="72"/>
      <c r="K31" s="68"/>
      <c r="L31" s="69"/>
    </row>
    <row r="32" spans="2:12" ht="18.95" customHeight="1">
      <c r="B32" s="18">
        <f t="shared" si="1"/>
        <v>45772</v>
      </c>
      <c r="C32" s="59" t="str">
        <f t="shared" si="0"/>
        <v>金</v>
      </c>
      <c r="D32" s="70"/>
      <c r="E32" s="71"/>
      <c r="F32" s="71"/>
      <c r="G32" s="71"/>
      <c r="H32" s="71"/>
      <c r="I32" s="71"/>
      <c r="J32" s="72"/>
      <c r="K32" s="68"/>
      <c r="L32" s="69"/>
    </row>
    <row r="33" spans="2:12" ht="18.95" customHeight="1">
      <c r="B33" s="18">
        <f t="shared" si="1"/>
        <v>45773</v>
      </c>
      <c r="C33" s="59" t="str">
        <f t="shared" si="0"/>
        <v>土</v>
      </c>
      <c r="D33" s="70"/>
      <c r="E33" s="71"/>
      <c r="F33" s="71"/>
      <c r="G33" s="71"/>
      <c r="H33" s="71"/>
      <c r="I33" s="71"/>
      <c r="J33" s="72"/>
      <c r="K33" s="68"/>
      <c r="L33" s="69"/>
    </row>
    <row r="34" spans="2:12" ht="18.95" customHeight="1">
      <c r="B34" s="18">
        <f t="shared" si="1"/>
        <v>45774</v>
      </c>
      <c r="C34" s="59" t="str">
        <f t="shared" si="0"/>
        <v>日</v>
      </c>
      <c r="D34" s="73"/>
      <c r="E34" s="71"/>
      <c r="F34" s="71"/>
      <c r="G34" s="71"/>
      <c r="H34" s="71"/>
      <c r="I34" s="71"/>
      <c r="J34" s="72"/>
      <c r="K34" s="68"/>
      <c r="L34" s="69"/>
    </row>
    <row r="35" spans="2:12" ht="18.95" customHeight="1">
      <c r="B35" s="18">
        <f t="shared" si="1"/>
        <v>45775</v>
      </c>
      <c r="C35" s="59" t="str">
        <f t="shared" si="0"/>
        <v>月</v>
      </c>
      <c r="D35" s="65"/>
      <c r="E35" s="66"/>
      <c r="F35" s="66"/>
      <c r="G35" s="66"/>
      <c r="H35" s="66"/>
      <c r="I35" s="66"/>
      <c r="J35" s="67"/>
      <c r="K35" s="68"/>
      <c r="L35" s="69"/>
    </row>
    <row r="36" spans="2:12" ht="18.95" customHeight="1">
      <c r="B36" s="18">
        <f t="shared" si="1"/>
        <v>45776</v>
      </c>
      <c r="C36" s="59" t="str">
        <f t="shared" si="0"/>
        <v>火</v>
      </c>
      <c r="D36" s="65"/>
      <c r="E36" s="66"/>
      <c r="F36" s="66"/>
      <c r="G36" s="66"/>
      <c r="H36" s="66"/>
      <c r="I36" s="66"/>
      <c r="J36" s="67"/>
      <c r="K36" s="68"/>
      <c r="L36" s="69"/>
    </row>
    <row r="37" spans="2:12" ht="18.95" customHeight="1">
      <c r="B37" s="18">
        <f t="shared" si="1"/>
        <v>45777</v>
      </c>
      <c r="C37" s="59" t="str">
        <f t="shared" si="0"/>
        <v>水</v>
      </c>
      <c r="D37" s="70"/>
      <c r="E37" s="71"/>
      <c r="F37" s="71"/>
      <c r="G37" s="71"/>
      <c r="H37" s="71"/>
      <c r="I37" s="71"/>
      <c r="J37" s="72"/>
      <c r="K37" s="68"/>
      <c r="L37" s="69"/>
    </row>
    <row r="38" spans="2:12" ht="18.95" customHeight="1">
      <c r="B38" s="18"/>
      <c r="C38" s="59"/>
      <c r="D38" s="73"/>
      <c r="E38" s="74"/>
      <c r="F38" s="74"/>
      <c r="G38" s="74"/>
      <c r="H38" s="74"/>
      <c r="I38" s="74"/>
      <c r="J38" s="75"/>
      <c r="K38" s="68"/>
      <c r="L38" s="69"/>
    </row>
    <row r="39" spans="2:12" ht="12" customHeight="1"/>
    <row r="40" spans="2:12" ht="18.95" customHeight="1">
      <c r="B40" s="20" t="s">
        <v>32</v>
      </c>
      <c r="C40" s="2">
        <v>30</v>
      </c>
      <c r="D40" s="64" t="s">
        <v>33</v>
      </c>
      <c r="E40" s="64"/>
      <c r="F40" s="2">
        <v>15</v>
      </c>
      <c r="G40" s="64" t="s">
        <v>34</v>
      </c>
      <c r="H40" s="64"/>
      <c r="I40" s="2">
        <v>6</v>
      </c>
      <c r="J40" s="64" t="s">
        <v>37</v>
      </c>
      <c r="K40" s="64"/>
      <c r="L40" s="21">
        <f>I40/C41</f>
        <v>0.2857142857142857</v>
      </c>
    </row>
    <row r="41" spans="2:12" ht="18.95" customHeight="1">
      <c r="B41" s="20" t="s">
        <v>5</v>
      </c>
      <c r="C41" s="2">
        <v>21</v>
      </c>
      <c r="D41" s="64" t="s">
        <v>35</v>
      </c>
      <c r="E41" s="64"/>
      <c r="F41" s="19">
        <v>15</v>
      </c>
      <c r="G41" s="64" t="s">
        <v>36</v>
      </c>
      <c r="H41" s="64"/>
      <c r="I41" s="19">
        <v>6</v>
      </c>
      <c r="J41" s="64" t="s">
        <v>38</v>
      </c>
      <c r="K41" s="64"/>
      <c r="L41" s="22">
        <f>I41/C41</f>
        <v>0.2857142857142857</v>
      </c>
    </row>
  </sheetData>
  <mergeCells count="72">
    <mergeCell ref="B1:L1"/>
    <mergeCell ref="B2:L2"/>
    <mergeCell ref="D7:J7"/>
    <mergeCell ref="K7:L7"/>
    <mergeCell ref="D8:J8"/>
    <mergeCell ref="K8:L8"/>
    <mergeCell ref="D9:J9"/>
    <mergeCell ref="K9:L9"/>
    <mergeCell ref="D10:J10"/>
    <mergeCell ref="K10:L10"/>
    <mergeCell ref="D11:J11"/>
    <mergeCell ref="K11:L11"/>
    <mergeCell ref="D12:J12"/>
    <mergeCell ref="K12:L12"/>
    <mergeCell ref="D13:J13"/>
    <mergeCell ref="K13:L13"/>
    <mergeCell ref="D14:J14"/>
    <mergeCell ref="K14:L14"/>
    <mergeCell ref="D15:J15"/>
    <mergeCell ref="K15:L15"/>
    <mergeCell ref="D16:J16"/>
    <mergeCell ref="K16:L16"/>
    <mergeCell ref="D17:J17"/>
    <mergeCell ref="K17:L17"/>
    <mergeCell ref="D18:J18"/>
    <mergeCell ref="K18:L18"/>
    <mergeCell ref="D19:J19"/>
    <mergeCell ref="K19:L19"/>
    <mergeCell ref="D20:J20"/>
    <mergeCell ref="K20:L20"/>
    <mergeCell ref="D21:J21"/>
    <mergeCell ref="K21:L21"/>
    <mergeCell ref="D22:J22"/>
    <mergeCell ref="K22:L22"/>
    <mergeCell ref="D23:J23"/>
    <mergeCell ref="K23:L23"/>
    <mergeCell ref="D24:J24"/>
    <mergeCell ref="K24:L24"/>
    <mergeCell ref="D25:J25"/>
    <mergeCell ref="K25:L25"/>
    <mergeCell ref="D26:J26"/>
    <mergeCell ref="K26:L26"/>
    <mergeCell ref="D27:J27"/>
    <mergeCell ref="K27:L27"/>
    <mergeCell ref="D28:J28"/>
    <mergeCell ref="K28:L28"/>
    <mergeCell ref="D29:J29"/>
    <mergeCell ref="K29:L29"/>
    <mergeCell ref="D30:J30"/>
    <mergeCell ref="K30:L30"/>
    <mergeCell ref="D31:J31"/>
    <mergeCell ref="K31:L31"/>
    <mergeCell ref="D32:J32"/>
    <mergeCell ref="K32:L32"/>
    <mergeCell ref="D33:J33"/>
    <mergeCell ref="K33:L33"/>
    <mergeCell ref="D34:J34"/>
    <mergeCell ref="K34:L34"/>
    <mergeCell ref="D35:J35"/>
    <mergeCell ref="K35:L35"/>
    <mergeCell ref="D36:J36"/>
    <mergeCell ref="K36:L36"/>
    <mergeCell ref="D37:J37"/>
    <mergeCell ref="K37:L37"/>
    <mergeCell ref="D38:J38"/>
    <mergeCell ref="K38:L38"/>
    <mergeCell ref="D40:E40"/>
    <mergeCell ref="G40:H40"/>
    <mergeCell ref="J40:K40"/>
    <mergeCell ref="D41:E41"/>
    <mergeCell ref="G41:H41"/>
    <mergeCell ref="J41:K41"/>
  </mergeCells>
  <phoneticPr fontId="1"/>
  <conditionalFormatting sqref="B8:C38">
    <cfRule type="expression" dxfId="21" priority="1">
      <formula>WEEKDAY($B8,1)=1</formula>
    </cfRule>
    <cfRule type="expression" dxfId="20" priority="2">
      <formula>WEEKDAY($B8,1)=7</formula>
    </cfRule>
  </conditionalFormatting>
  <pageMargins left="0.59055118110236227" right="0.39370078740157483" top="0.74803149606299213" bottom="0.19685039370078741" header="0.31496062992125984" footer="0.31496062992125984"/>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1854-C0FC-4ECE-9188-6E9EEF4F4DAE}">
  <dimension ref="B1:N41"/>
  <sheetViews>
    <sheetView zoomScale="90" zoomScaleNormal="90" workbookViewId="0">
      <selection activeCell="N1" sqref="N1:N1048576"/>
    </sheetView>
  </sheetViews>
  <sheetFormatPr defaultRowHeight="20.100000000000001" customHeight="1"/>
  <cols>
    <col min="1" max="1" width="2.625" style="1" customWidth="1"/>
    <col min="2" max="2" width="9.625" style="1" customWidth="1"/>
    <col min="3" max="3" width="5.625" style="1" customWidth="1"/>
    <col min="4" max="5" width="6.625" style="1" customWidth="1"/>
    <col min="6" max="6" width="5.625" style="1" customWidth="1"/>
    <col min="7" max="8" width="6.625" style="1" customWidth="1"/>
    <col min="9" max="9" width="5.625" style="1" customWidth="1"/>
    <col min="10" max="11" width="8.625" style="1" customWidth="1"/>
    <col min="12" max="12" width="10.625" style="1" customWidth="1"/>
    <col min="13" max="13" width="9" style="1"/>
    <col min="14" max="14" width="60.5" style="1" bestFit="1" customWidth="1"/>
    <col min="15" max="16384" width="9" style="1"/>
  </cols>
  <sheetData>
    <row r="1" spans="2:14" ht="20.100000000000001" customHeight="1">
      <c r="B1" s="78" t="s">
        <v>27</v>
      </c>
      <c r="C1" s="78"/>
      <c r="D1" s="78"/>
      <c r="E1" s="78"/>
      <c r="F1" s="78"/>
      <c r="G1" s="78"/>
      <c r="H1" s="78"/>
      <c r="I1" s="78"/>
      <c r="J1" s="78"/>
      <c r="K1" s="78"/>
      <c r="L1" s="78"/>
    </row>
    <row r="2" spans="2:14" ht="20.100000000000001" customHeight="1">
      <c r="B2" s="79">
        <f>現場稼働率集計表!O11</f>
        <v>45474</v>
      </c>
      <c r="C2" s="79"/>
      <c r="D2" s="79"/>
      <c r="E2" s="79"/>
      <c r="F2" s="79"/>
      <c r="G2" s="79"/>
      <c r="H2" s="79"/>
      <c r="I2" s="79"/>
      <c r="J2" s="79"/>
      <c r="K2" s="79"/>
      <c r="L2" s="79"/>
    </row>
    <row r="3" spans="2:14" ht="6" customHeight="1">
      <c r="B3" s="3"/>
      <c r="C3" s="3"/>
      <c r="D3" s="3"/>
      <c r="E3" s="3"/>
      <c r="F3" s="3"/>
      <c r="G3" s="3"/>
      <c r="H3" s="3"/>
      <c r="I3" s="3"/>
      <c r="J3" s="3"/>
      <c r="K3" s="3"/>
      <c r="L3" s="3"/>
    </row>
    <row r="4" spans="2:14" ht="18" customHeight="1">
      <c r="B4" s="4" t="s">
        <v>40</v>
      </c>
      <c r="C4" s="3">
        <f>現場稼働率集計表!Q4</f>
        <v>0</v>
      </c>
      <c r="D4" s="3"/>
      <c r="E4" s="3"/>
      <c r="F4" s="3"/>
      <c r="G4" s="3"/>
      <c r="H4" s="3"/>
      <c r="I4" s="3"/>
      <c r="J4" s="3"/>
      <c r="K4" s="3"/>
      <c r="L4" s="3"/>
    </row>
    <row r="5" spans="2:14" ht="18" customHeight="1">
      <c r="B5" s="5" t="s">
        <v>39</v>
      </c>
      <c r="C5" s="6">
        <f>現場稼働率集計表!Q5</f>
        <v>0</v>
      </c>
      <c r="D5" s="6"/>
      <c r="E5" s="6"/>
      <c r="F5" s="6"/>
      <c r="G5" s="6"/>
      <c r="H5" s="6"/>
      <c r="I5" s="6"/>
      <c r="J5" s="3"/>
      <c r="K5" s="3"/>
      <c r="L5" s="3"/>
    </row>
    <row r="6" spans="2:14" ht="6" customHeight="1">
      <c r="B6" s="3"/>
      <c r="C6" s="3"/>
      <c r="D6" s="3"/>
      <c r="E6" s="3"/>
      <c r="F6" s="3"/>
      <c r="G6" s="3"/>
      <c r="H6" s="3"/>
      <c r="I6" s="3"/>
      <c r="J6" s="3"/>
      <c r="K6" s="3"/>
      <c r="L6" s="3"/>
    </row>
    <row r="7" spans="2:14" ht="18.95" customHeight="1">
      <c r="B7" s="17" t="s">
        <v>28</v>
      </c>
      <c r="C7" s="17" t="s">
        <v>29</v>
      </c>
      <c r="D7" s="68" t="s">
        <v>31</v>
      </c>
      <c r="E7" s="80"/>
      <c r="F7" s="80"/>
      <c r="G7" s="80"/>
      <c r="H7" s="80"/>
      <c r="I7" s="80"/>
      <c r="J7" s="69"/>
      <c r="K7" s="68" t="s">
        <v>30</v>
      </c>
      <c r="L7" s="69"/>
      <c r="N7" s="1" t="s">
        <v>179</v>
      </c>
    </row>
    <row r="8" spans="2:14" ht="18.95" customHeight="1">
      <c r="B8" s="18">
        <f>B2</f>
        <v>45474</v>
      </c>
      <c r="C8" s="59" t="str">
        <f>TEXT(B8,"aaa")</f>
        <v>月</v>
      </c>
      <c r="D8" s="70" t="s">
        <v>44</v>
      </c>
      <c r="E8" s="71"/>
      <c r="F8" s="71"/>
      <c r="G8" s="71"/>
      <c r="H8" s="71"/>
      <c r="I8" s="71"/>
      <c r="J8" s="72"/>
      <c r="K8" s="68"/>
      <c r="L8" s="69"/>
      <c r="N8" s="1" t="s">
        <v>182</v>
      </c>
    </row>
    <row r="9" spans="2:14" ht="18.95" customHeight="1">
      <c r="B9" s="18">
        <f>B8+1</f>
        <v>45475</v>
      </c>
      <c r="C9" s="59" t="str">
        <f t="shared" ref="C9:C38" si="0">TEXT(B9,"aaa")</f>
        <v>火</v>
      </c>
      <c r="D9" s="70" t="s">
        <v>44</v>
      </c>
      <c r="E9" s="71"/>
      <c r="F9" s="71"/>
      <c r="G9" s="71"/>
      <c r="H9" s="71"/>
      <c r="I9" s="71"/>
      <c r="J9" s="72"/>
      <c r="K9" s="68"/>
      <c r="L9" s="69"/>
      <c r="N9" s="1" t="s">
        <v>183</v>
      </c>
    </row>
    <row r="10" spans="2:14" ht="18.95" customHeight="1">
      <c r="B10" s="18">
        <f t="shared" ref="B10:B38" si="1">B9+1</f>
        <v>45476</v>
      </c>
      <c r="C10" s="59" t="str">
        <f t="shared" si="0"/>
        <v>水</v>
      </c>
      <c r="D10" s="70" t="s">
        <v>44</v>
      </c>
      <c r="E10" s="71"/>
      <c r="F10" s="71"/>
      <c r="G10" s="71"/>
      <c r="H10" s="71"/>
      <c r="I10" s="71"/>
      <c r="J10" s="72"/>
      <c r="K10" s="68"/>
      <c r="L10" s="69"/>
      <c r="N10" s="85" t="s">
        <v>184</v>
      </c>
    </row>
    <row r="11" spans="2:14" ht="18.95" customHeight="1">
      <c r="B11" s="18">
        <f t="shared" si="1"/>
        <v>45477</v>
      </c>
      <c r="C11" s="59" t="str">
        <f t="shared" si="0"/>
        <v>木</v>
      </c>
      <c r="D11" s="70" t="s">
        <v>45</v>
      </c>
      <c r="E11" s="71"/>
      <c r="F11" s="71"/>
      <c r="G11" s="71"/>
      <c r="H11" s="71"/>
      <c r="I11" s="71"/>
      <c r="J11" s="72"/>
      <c r="K11" s="68"/>
      <c r="L11" s="69"/>
      <c r="N11" s="85"/>
    </row>
    <row r="12" spans="2:14" ht="18.95" customHeight="1">
      <c r="B12" s="18">
        <f t="shared" si="1"/>
        <v>45478</v>
      </c>
      <c r="C12" s="59" t="str">
        <f t="shared" si="0"/>
        <v>金</v>
      </c>
      <c r="D12" s="70" t="s">
        <v>44</v>
      </c>
      <c r="E12" s="71"/>
      <c r="F12" s="71"/>
      <c r="G12" s="71"/>
      <c r="H12" s="71"/>
      <c r="I12" s="71"/>
      <c r="J12" s="72"/>
      <c r="K12" s="68"/>
      <c r="L12" s="69"/>
      <c r="N12" s="60" t="s">
        <v>197</v>
      </c>
    </row>
    <row r="13" spans="2:14" ht="18.95" customHeight="1">
      <c r="B13" s="18">
        <f t="shared" si="1"/>
        <v>45479</v>
      </c>
      <c r="C13" s="59" t="str">
        <f t="shared" si="0"/>
        <v>土</v>
      </c>
      <c r="D13" s="50" t="s">
        <v>157</v>
      </c>
      <c r="E13" s="51"/>
      <c r="F13" s="51"/>
      <c r="G13" s="51"/>
      <c r="H13" s="51"/>
      <c r="I13" s="51"/>
      <c r="J13" s="52"/>
      <c r="K13" s="68"/>
      <c r="L13" s="69"/>
      <c r="N13" s="85" t="s">
        <v>187</v>
      </c>
    </row>
    <row r="14" spans="2:14" ht="18.95" customHeight="1">
      <c r="B14" s="18">
        <f t="shared" si="1"/>
        <v>45480</v>
      </c>
      <c r="C14" s="59" t="str">
        <f t="shared" si="0"/>
        <v>日</v>
      </c>
      <c r="D14" s="65" t="s">
        <v>43</v>
      </c>
      <c r="E14" s="66"/>
      <c r="F14" s="66"/>
      <c r="G14" s="66"/>
      <c r="H14" s="66"/>
      <c r="I14" s="66"/>
      <c r="J14" s="67"/>
      <c r="K14" s="68"/>
      <c r="L14" s="69"/>
      <c r="N14" s="85"/>
    </row>
    <row r="15" spans="2:14" ht="18.95" customHeight="1">
      <c r="B15" s="18">
        <f t="shared" si="1"/>
        <v>45481</v>
      </c>
      <c r="C15" s="59" t="str">
        <f t="shared" si="0"/>
        <v>月</v>
      </c>
      <c r="D15" s="70" t="s">
        <v>44</v>
      </c>
      <c r="E15" s="71"/>
      <c r="F15" s="71"/>
      <c r="G15" s="71"/>
      <c r="H15" s="71"/>
      <c r="I15" s="71"/>
      <c r="J15" s="72"/>
      <c r="K15" s="68"/>
      <c r="L15" s="69"/>
      <c r="N15" s="85"/>
    </row>
    <row r="16" spans="2:14" ht="18.95" customHeight="1">
      <c r="B16" s="18">
        <f t="shared" si="1"/>
        <v>45482</v>
      </c>
      <c r="C16" s="59" t="str">
        <f t="shared" si="0"/>
        <v>火</v>
      </c>
      <c r="D16" s="70" t="s">
        <v>44</v>
      </c>
      <c r="E16" s="71"/>
      <c r="F16" s="71"/>
      <c r="G16" s="71"/>
      <c r="H16" s="71"/>
      <c r="I16" s="71"/>
      <c r="J16" s="72"/>
      <c r="K16" s="68"/>
      <c r="L16" s="69"/>
      <c r="N16" s="85"/>
    </row>
    <row r="17" spans="2:14" ht="18.95" customHeight="1">
      <c r="B17" s="18">
        <f t="shared" si="1"/>
        <v>45483</v>
      </c>
      <c r="C17" s="59" t="str">
        <f t="shared" si="0"/>
        <v>水</v>
      </c>
      <c r="D17" s="70" t="s">
        <v>44</v>
      </c>
      <c r="E17" s="71"/>
      <c r="F17" s="71"/>
      <c r="G17" s="71"/>
      <c r="H17" s="71"/>
      <c r="I17" s="71"/>
      <c r="J17" s="72"/>
      <c r="K17" s="68"/>
      <c r="L17" s="69"/>
      <c r="N17" s="85"/>
    </row>
    <row r="18" spans="2:14" ht="18.95" customHeight="1">
      <c r="B18" s="18">
        <f t="shared" si="1"/>
        <v>45484</v>
      </c>
      <c r="C18" s="59" t="str">
        <f t="shared" si="0"/>
        <v>木</v>
      </c>
      <c r="D18" s="70" t="s">
        <v>44</v>
      </c>
      <c r="E18" s="71"/>
      <c r="F18" s="71"/>
      <c r="G18" s="71"/>
      <c r="H18" s="71"/>
      <c r="I18" s="71"/>
      <c r="J18" s="72"/>
      <c r="K18" s="68"/>
      <c r="L18" s="69"/>
      <c r="N18" s="85"/>
    </row>
    <row r="19" spans="2:14" ht="18.95" customHeight="1">
      <c r="B19" s="18">
        <f t="shared" si="1"/>
        <v>45485</v>
      </c>
      <c r="C19" s="59" t="str">
        <f t="shared" si="0"/>
        <v>金</v>
      </c>
      <c r="D19" s="70" t="s">
        <v>44</v>
      </c>
      <c r="E19" s="71"/>
      <c r="F19" s="71"/>
      <c r="G19" s="71"/>
      <c r="H19" s="71"/>
      <c r="I19" s="71"/>
      <c r="J19" s="72"/>
      <c r="K19" s="68"/>
      <c r="L19" s="69"/>
      <c r="N19" s="85"/>
    </row>
    <row r="20" spans="2:14" ht="18.95" customHeight="1">
      <c r="B20" s="18">
        <f t="shared" si="1"/>
        <v>45486</v>
      </c>
      <c r="C20" s="59" t="str">
        <f t="shared" si="0"/>
        <v>土</v>
      </c>
      <c r="D20" s="65" t="s">
        <v>43</v>
      </c>
      <c r="E20" s="66"/>
      <c r="F20" s="66"/>
      <c r="G20" s="66"/>
      <c r="H20" s="66"/>
      <c r="I20" s="66"/>
      <c r="J20" s="67"/>
      <c r="K20" s="68"/>
      <c r="L20" s="69"/>
      <c r="N20" s="60"/>
    </row>
    <row r="21" spans="2:14" ht="18.95" customHeight="1">
      <c r="B21" s="18">
        <f t="shared" si="1"/>
        <v>45487</v>
      </c>
      <c r="C21" s="59" t="str">
        <f t="shared" si="0"/>
        <v>日</v>
      </c>
      <c r="D21" s="65" t="s">
        <v>43</v>
      </c>
      <c r="E21" s="66"/>
      <c r="F21" s="66"/>
      <c r="G21" s="66"/>
      <c r="H21" s="66"/>
      <c r="I21" s="66"/>
      <c r="J21" s="67"/>
      <c r="K21" s="68"/>
      <c r="L21" s="69"/>
      <c r="N21" s="60"/>
    </row>
    <row r="22" spans="2:14" ht="18.95" customHeight="1">
      <c r="B22" s="18">
        <f t="shared" si="1"/>
        <v>45488</v>
      </c>
      <c r="C22" s="59" t="str">
        <f t="shared" si="0"/>
        <v>月</v>
      </c>
      <c r="D22" s="70" t="s">
        <v>44</v>
      </c>
      <c r="E22" s="71"/>
      <c r="F22" s="71"/>
      <c r="G22" s="71"/>
      <c r="H22" s="71"/>
      <c r="I22" s="71"/>
      <c r="J22" s="72"/>
      <c r="K22" s="68"/>
      <c r="L22" s="69"/>
      <c r="N22" s="60"/>
    </row>
    <row r="23" spans="2:14" ht="18.95" customHeight="1">
      <c r="B23" s="18">
        <f t="shared" si="1"/>
        <v>45489</v>
      </c>
      <c r="C23" s="59" t="str">
        <f t="shared" si="0"/>
        <v>火</v>
      </c>
      <c r="D23" s="70" t="s">
        <v>44</v>
      </c>
      <c r="E23" s="71"/>
      <c r="F23" s="71"/>
      <c r="G23" s="71"/>
      <c r="H23" s="71"/>
      <c r="I23" s="71"/>
      <c r="J23" s="72"/>
      <c r="K23" s="68"/>
      <c r="L23" s="69"/>
      <c r="N23" s="60"/>
    </row>
    <row r="24" spans="2:14" ht="18.95" customHeight="1">
      <c r="B24" s="18">
        <f t="shared" si="1"/>
        <v>45490</v>
      </c>
      <c r="C24" s="59" t="str">
        <f t="shared" si="0"/>
        <v>水</v>
      </c>
      <c r="D24" s="73" t="s">
        <v>46</v>
      </c>
      <c r="E24" s="66"/>
      <c r="F24" s="66"/>
      <c r="G24" s="66"/>
      <c r="H24" s="66"/>
      <c r="I24" s="66"/>
      <c r="J24" s="67"/>
      <c r="K24" s="68"/>
      <c r="L24" s="69"/>
      <c r="N24" s="60"/>
    </row>
    <row r="25" spans="2:14" ht="18.95" customHeight="1">
      <c r="B25" s="18">
        <f t="shared" si="1"/>
        <v>45491</v>
      </c>
      <c r="C25" s="59" t="str">
        <f t="shared" si="0"/>
        <v>木</v>
      </c>
      <c r="D25" s="70" t="s">
        <v>47</v>
      </c>
      <c r="E25" s="71"/>
      <c r="F25" s="71"/>
      <c r="G25" s="71"/>
      <c r="H25" s="71"/>
      <c r="I25" s="71"/>
      <c r="J25" s="72"/>
      <c r="K25" s="68"/>
      <c r="L25" s="69"/>
      <c r="N25" s="60"/>
    </row>
    <row r="26" spans="2:14" ht="18.95" customHeight="1">
      <c r="B26" s="18">
        <f t="shared" si="1"/>
        <v>45492</v>
      </c>
      <c r="C26" s="59" t="str">
        <f t="shared" si="0"/>
        <v>金</v>
      </c>
      <c r="D26" s="70" t="s">
        <v>48</v>
      </c>
      <c r="E26" s="71"/>
      <c r="F26" s="71"/>
      <c r="G26" s="71"/>
      <c r="H26" s="71"/>
      <c r="I26" s="71"/>
      <c r="J26" s="72"/>
      <c r="K26" s="68"/>
      <c r="L26" s="69"/>
    </row>
    <row r="27" spans="2:14" ht="18.95" customHeight="1">
      <c r="B27" s="18">
        <f t="shared" si="1"/>
        <v>45493</v>
      </c>
      <c r="C27" s="59" t="str">
        <f t="shared" si="0"/>
        <v>土</v>
      </c>
      <c r="D27" s="65" t="s">
        <v>43</v>
      </c>
      <c r="E27" s="66"/>
      <c r="F27" s="66"/>
      <c r="G27" s="66"/>
      <c r="H27" s="66"/>
      <c r="I27" s="66"/>
      <c r="J27" s="67"/>
      <c r="K27" s="68"/>
      <c r="L27" s="69"/>
    </row>
    <row r="28" spans="2:14" ht="18.95" customHeight="1">
      <c r="B28" s="18">
        <f t="shared" si="1"/>
        <v>45494</v>
      </c>
      <c r="C28" s="59" t="str">
        <f t="shared" si="0"/>
        <v>日</v>
      </c>
      <c r="D28" s="65" t="s">
        <v>49</v>
      </c>
      <c r="E28" s="66"/>
      <c r="F28" s="66"/>
      <c r="G28" s="66"/>
      <c r="H28" s="66"/>
      <c r="I28" s="66"/>
      <c r="J28" s="67"/>
      <c r="K28" s="68"/>
      <c r="L28" s="69"/>
    </row>
    <row r="29" spans="2:14" ht="18.95" customHeight="1">
      <c r="B29" s="18">
        <f t="shared" si="1"/>
        <v>45495</v>
      </c>
      <c r="C29" s="59" t="str">
        <f t="shared" si="0"/>
        <v>月</v>
      </c>
      <c r="D29" s="70" t="s">
        <v>44</v>
      </c>
      <c r="E29" s="71"/>
      <c r="F29" s="71"/>
      <c r="G29" s="71"/>
      <c r="H29" s="71"/>
      <c r="I29" s="71"/>
      <c r="J29" s="72"/>
      <c r="K29" s="68"/>
      <c r="L29" s="69"/>
    </row>
    <row r="30" spans="2:14" ht="18.95" customHeight="1">
      <c r="B30" s="18">
        <f t="shared" si="1"/>
        <v>45496</v>
      </c>
      <c r="C30" s="59" t="str">
        <f t="shared" si="0"/>
        <v>火</v>
      </c>
      <c r="D30" s="70" t="s">
        <v>51</v>
      </c>
      <c r="E30" s="71"/>
      <c r="F30" s="71"/>
      <c r="G30" s="71"/>
      <c r="H30" s="71"/>
      <c r="I30" s="71"/>
      <c r="J30" s="72"/>
      <c r="K30" s="68"/>
      <c r="L30" s="69"/>
    </row>
    <row r="31" spans="2:14" ht="18.95" customHeight="1">
      <c r="B31" s="18">
        <f t="shared" si="1"/>
        <v>45497</v>
      </c>
      <c r="C31" s="59" t="str">
        <f t="shared" si="0"/>
        <v>水</v>
      </c>
      <c r="D31" s="70" t="s">
        <v>50</v>
      </c>
      <c r="E31" s="71"/>
      <c r="F31" s="71"/>
      <c r="G31" s="71"/>
      <c r="H31" s="71"/>
      <c r="I31" s="71"/>
      <c r="J31" s="72"/>
      <c r="K31" s="68"/>
      <c r="L31" s="69"/>
    </row>
    <row r="32" spans="2:14" ht="18.95" customHeight="1">
      <c r="B32" s="18">
        <f t="shared" si="1"/>
        <v>45498</v>
      </c>
      <c r="C32" s="59" t="str">
        <f t="shared" si="0"/>
        <v>木</v>
      </c>
      <c r="D32" s="70" t="s">
        <v>52</v>
      </c>
      <c r="E32" s="71"/>
      <c r="F32" s="71"/>
      <c r="G32" s="71"/>
      <c r="H32" s="71"/>
      <c r="I32" s="71"/>
      <c r="J32" s="72"/>
      <c r="K32" s="68"/>
      <c r="L32" s="69"/>
    </row>
    <row r="33" spans="2:12" ht="18.95" customHeight="1">
      <c r="B33" s="18">
        <f t="shared" si="1"/>
        <v>45499</v>
      </c>
      <c r="C33" s="59" t="str">
        <f t="shared" si="0"/>
        <v>金</v>
      </c>
      <c r="D33" s="70" t="s">
        <v>52</v>
      </c>
      <c r="E33" s="71"/>
      <c r="F33" s="71"/>
      <c r="G33" s="71"/>
      <c r="H33" s="71"/>
      <c r="I33" s="71"/>
      <c r="J33" s="72"/>
      <c r="K33" s="68"/>
      <c r="L33" s="69"/>
    </row>
    <row r="34" spans="2:12" ht="18.95" customHeight="1">
      <c r="B34" s="18">
        <f t="shared" si="1"/>
        <v>45500</v>
      </c>
      <c r="C34" s="59" t="str">
        <f t="shared" si="0"/>
        <v>土</v>
      </c>
      <c r="D34" s="65" t="s">
        <v>43</v>
      </c>
      <c r="E34" s="66"/>
      <c r="F34" s="66"/>
      <c r="G34" s="66"/>
      <c r="H34" s="66"/>
      <c r="I34" s="66"/>
      <c r="J34" s="67"/>
      <c r="K34" s="68"/>
      <c r="L34" s="69"/>
    </row>
    <row r="35" spans="2:12" ht="18.95" customHeight="1">
      <c r="B35" s="18">
        <f t="shared" si="1"/>
        <v>45501</v>
      </c>
      <c r="C35" s="59" t="str">
        <f t="shared" si="0"/>
        <v>日</v>
      </c>
      <c r="D35" s="65" t="s">
        <v>43</v>
      </c>
      <c r="E35" s="66"/>
      <c r="F35" s="66"/>
      <c r="G35" s="66"/>
      <c r="H35" s="66"/>
      <c r="I35" s="66"/>
      <c r="J35" s="67"/>
      <c r="K35" s="68"/>
      <c r="L35" s="69"/>
    </row>
    <row r="36" spans="2:12" ht="18.95" customHeight="1">
      <c r="B36" s="18">
        <f t="shared" si="1"/>
        <v>45502</v>
      </c>
      <c r="C36" s="59" t="str">
        <f t="shared" si="0"/>
        <v>月</v>
      </c>
      <c r="D36" s="70" t="s">
        <v>53</v>
      </c>
      <c r="E36" s="71"/>
      <c r="F36" s="71"/>
      <c r="G36" s="71"/>
      <c r="H36" s="71"/>
      <c r="I36" s="71"/>
      <c r="J36" s="72"/>
      <c r="K36" s="68"/>
      <c r="L36" s="69"/>
    </row>
    <row r="37" spans="2:12" ht="18.95" customHeight="1">
      <c r="B37" s="18">
        <f t="shared" si="1"/>
        <v>45503</v>
      </c>
      <c r="C37" s="59" t="str">
        <f t="shared" si="0"/>
        <v>火</v>
      </c>
      <c r="D37" s="70" t="s">
        <v>53</v>
      </c>
      <c r="E37" s="71"/>
      <c r="F37" s="71"/>
      <c r="G37" s="71"/>
      <c r="H37" s="71"/>
      <c r="I37" s="71"/>
      <c r="J37" s="72"/>
      <c r="K37" s="68"/>
      <c r="L37" s="69"/>
    </row>
    <row r="38" spans="2:12" ht="18.95" customHeight="1">
      <c r="B38" s="18">
        <f t="shared" si="1"/>
        <v>45504</v>
      </c>
      <c r="C38" s="59" t="str">
        <f t="shared" si="0"/>
        <v>水</v>
      </c>
      <c r="D38" s="70" t="s">
        <v>54</v>
      </c>
      <c r="E38" s="71"/>
      <c r="F38" s="71"/>
      <c r="G38" s="71"/>
      <c r="H38" s="71"/>
      <c r="I38" s="71"/>
      <c r="J38" s="72"/>
      <c r="K38" s="68"/>
      <c r="L38" s="69"/>
    </row>
    <row r="39" spans="2:12" ht="12" customHeight="1"/>
    <row r="40" spans="2:12" ht="18.95" customHeight="1">
      <c r="B40" s="20" t="s">
        <v>32</v>
      </c>
      <c r="C40" s="49">
        <f>COUNTA(B8:B38)</f>
        <v>31</v>
      </c>
      <c r="D40" s="64" t="s">
        <v>33</v>
      </c>
      <c r="E40" s="64"/>
      <c r="F40" s="2">
        <v>23</v>
      </c>
      <c r="G40" s="64" t="s">
        <v>34</v>
      </c>
      <c r="H40" s="64"/>
      <c r="I40" s="2">
        <v>8</v>
      </c>
      <c r="J40" s="64" t="s">
        <v>37</v>
      </c>
      <c r="K40" s="64"/>
      <c r="L40" s="21">
        <f>I40/C41</f>
        <v>0.25806451612903225</v>
      </c>
    </row>
    <row r="41" spans="2:12" ht="18.95" customHeight="1">
      <c r="B41" s="20" t="s">
        <v>5</v>
      </c>
      <c r="C41" s="2">
        <v>31</v>
      </c>
      <c r="D41" s="64" t="s">
        <v>35</v>
      </c>
      <c r="E41" s="64"/>
      <c r="F41" s="19">
        <v>25</v>
      </c>
      <c r="G41" s="64" t="s">
        <v>36</v>
      </c>
      <c r="H41" s="64"/>
      <c r="I41" s="19">
        <v>6</v>
      </c>
      <c r="J41" s="64" t="s">
        <v>38</v>
      </c>
      <c r="K41" s="64"/>
      <c r="L41" s="22">
        <f>I41/C41</f>
        <v>0.19354838709677419</v>
      </c>
    </row>
  </sheetData>
  <mergeCells count="73">
    <mergeCell ref="B1:L1"/>
    <mergeCell ref="B2:L2"/>
    <mergeCell ref="D7:J7"/>
    <mergeCell ref="K7:L7"/>
    <mergeCell ref="D8:J8"/>
    <mergeCell ref="K8:L8"/>
    <mergeCell ref="D9:J9"/>
    <mergeCell ref="K9:L9"/>
    <mergeCell ref="D10:J10"/>
    <mergeCell ref="K10:L10"/>
    <mergeCell ref="D11:J11"/>
    <mergeCell ref="K11:L11"/>
    <mergeCell ref="D12:J12"/>
    <mergeCell ref="K12:L12"/>
    <mergeCell ref="K13:L13"/>
    <mergeCell ref="D14:J14"/>
    <mergeCell ref="K14:L14"/>
    <mergeCell ref="D15:J15"/>
    <mergeCell ref="K15:L15"/>
    <mergeCell ref="D16:J16"/>
    <mergeCell ref="K16:L16"/>
    <mergeCell ref="D17:J17"/>
    <mergeCell ref="K17:L17"/>
    <mergeCell ref="D18:J18"/>
    <mergeCell ref="K18:L18"/>
    <mergeCell ref="D19:J19"/>
    <mergeCell ref="K19:L19"/>
    <mergeCell ref="D20:J20"/>
    <mergeCell ref="K20:L20"/>
    <mergeCell ref="D21:J21"/>
    <mergeCell ref="K21:L21"/>
    <mergeCell ref="D22:J22"/>
    <mergeCell ref="K22:L22"/>
    <mergeCell ref="D23:J23"/>
    <mergeCell ref="K23:L23"/>
    <mergeCell ref="D24:J24"/>
    <mergeCell ref="K24:L24"/>
    <mergeCell ref="D25:J25"/>
    <mergeCell ref="K25:L25"/>
    <mergeCell ref="D26:J26"/>
    <mergeCell ref="K26:L26"/>
    <mergeCell ref="K32:L32"/>
    <mergeCell ref="D27:J27"/>
    <mergeCell ref="K27:L27"/>
    <mergeCell ref="D28:J28"/>
    <mergeCell ref="K28:L28"/>
    <mergeCell ref="D29:J29"/>
    <mergeCell ref="K29:L29"/>
    <mergeCell ref="D41:E41"/>
    <mergeCell ref="G41:H41"/>
    <mergeCell ref="J41:K41"/>
    <mergeCell ref="D36:J36"/>
    <mergeCell ref="K36:L36"/>
    <mergeCell ref="D37:J37"/>
    <mergeCell ref="K37:L37"/>
    <mergeCell ref="D38:J38"/>
    <mergeCell ref="K38:L38"/>
    <mergeCell ref="N10:N11"/>
    <mergeCell ref="N13:N19"/>
    <mergeCell ref="D40:E40"/>
    <mergeCell ref="G40:H40"/>
    <mergeCell ref="J40:K40"/>
    <mergeCell ref="D33:J33"/>
    <mergeCell ref="K33:L33"/>
    <mergeCell ref="D34:J34"/>
    <mergeCell ref="K34:L34"/>
    <mergeCell ref="D35:J35"/>
    <mergeCell ref="K35:L35"/>
    <mergeCell ref="D30:J30"/>
    <mergeCell ref="K30:L30"/>
    <mergeCell ref="D31:J31"/>
    <mergeCell ref="K31:L31"/>
    <mergeCell ref="D32:J32"/>
  </mergeCells>
  <phoneticPr fontId="1"/>
  <conditionalFormatting sqref="B8:C38">
    <cfRule type="expression" dxfId="3" priority="1">
      <formula>WEEKDAY($B8,1)=1</formula>
    </cfRule>
    <cfRule type="expression" dxfId="2" priority="2">
      <formula>WEEKDAY($B8,1)=7</formula>
    </cfRule>
  </conditionalFormatting>
  <pageMargins left="0.59055118110236227" right="0.39370078740157483" top="0.74803149606299213" bottom="0.19685039370078741"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41"/>
  <sheetViews>
    <sheetView topLeftCell="A5" zoomScale="90" zoomScaleNormal="90" workbookViewId="0">
      <selection activeCell="C41" sqref="C41"/>
    </sheetView>
  </sheetViews>
  <sheetFormatPr defaultRowHeight="20.100000000000001" customHeight="1"/>
  <cols>
    <col min="1" max="1" width="2.625" style="1" customWidth="1"/>
    <col min="2" max="2" width="9.625" style="1" customWidth="1"/>
    <col min="3" max="3" width="5.625" style="1" customWidth="1"/>
    <col min="4" max="5" width="6.625" style="1" customWidth="1"/>
    <col min="6" max="6" width="5.625" style="1" customWidth="1"/>
    <col min="7" max="8" width="6.625" style="1" customWidth="1"/>
    <col min="9" max="9" width="5.625" style="1" customWidth="1"/>
    <col min="10" max="11" width="8.625" style="1" customWidth="1"/>
    <col min="12" max="12" width="10.625" style="1" customWidth="1"/>
    <col min="13" max="13" width="9" style="1"/>
    <col min="14" max="14" width="60.5" style="1" bestFit="1" customWidth="1"/>
    <col min="15" max="16384" width="9" style="1"/>
  </cols>
  <sheetData>
    <row r="1" spans="2:14" ht="20.100000000000001" customHeight="1">
      <c r="B1" s="78" t="s">
        <v>27</v>
      </c>
      <c r="C1" s="78"/>
      <c r="D1" s="78"/>
      <c r="E1" s="78"/>
      <c r="F1" s="78"/>
      <c r="G1" s="78"/>
      <c r="H1" s="78"/>
      <c r="I1" s="78"/>
      <c r="J1" s="78"/>
      <c r="K1" s="78"/>
      <c r="L1" s="78"/>
    </row>
    <row r="2" spans="2:14" ht="20.100000000000001" customHeight="1">
      <c r="B2" s="79">
        <f>現場稼働率集計表!O10</f>
        <v>45444</v>
      </c>
      <c r="C2" s="79"/>
      <c r="D2" s="79"/>
      <c r="E2" s="79"/>
      <c r="F2" s="79"/>
      <c r="G2" s="79"/>
      <c r="H2" s="79"/>
      <c r="I2" s="79"/>
      <c r="J2" s="79"/>
      <c r="K2" s="79"/>
      <c r="L2" s="79"/>
    </row>
    <row r="3" spans="2:14" ht="6" customHeight="1">
      <c r="B3" s="3"/>
      <c r="C3" s="3"/>
      <c r="D3" s="3"/>
      <c r="E3" s="3"/>
      <c r="F3" s="3"/>
      <c r="G3" s="3"/>
      <c r="H3" s="3"/>
      <c r="I3" s="3"/>
      <c r="J3" s="3"/>
      <c r="K3" s="3"/>
      <c r="L3" s="3"/>
    </row>
    <row r="4" spans="2:14" ht="18" customHeight="1">
      <c r="B4" s="4" t="s">
        <v>40</v>
      </c>
      <c r="C4" s="3">
        <f>現場稼働率集計表!Q4</f>
        <v>0</v>
      </c>
      <c r="D4" s="3"/>
      <c r="E4" s="3"/>
      <c r="F4" s="3"/>
      <c r="G4" s="3"/>
      <c r="H4" s="3"/>
      <c r="I4" s="3"/>
      <c r="J4" s="3"/>
      <c r="K4" s="3"/>
      <c r="L4" s="3"/>
    </row>
    <row r="5" spans="2:14" ht="18" customHeight="1">
      <c r="B5" s="5" t="s">
        <v>39</v>
      </c>
      <c r="C5" s="6">
        <f>現場稼働率集計表!Q5</f>
        <v>0</v>
      </c>
      <c r="D5" s="6"/>
      <c r="E5" s="6"/>
      <c r="F5" s="6"/>
      <c r="G5" s="6"/>
      <c r="H5" s="6"/>
      <c r="I5" s="6"/>
      <c r="J5" s="3"/>
      <c r="K5" s="3"/>
      <c r="L5" s="3"/>
    </row>
    <row r="6" spans="2:14" ht="6" customHeight="1">
      <c r="B6" s="3"/>
      <c r="C6" s="3"/>
      <c r="D6" s="3"/>
      <c r="E6" s="3"/>
      <c r="F6" s="3"/>
      <c r="G6" s="3"/>
      <c r="H6" s="3"/>
      <c r="I6" s="3"/>
      <c r="J6" s="3"/>
      <c r="K6" s="3"/>
      <c r="L6" s="3"/>
    </row>
    <row r="7" spans="2:14" ht="18.95" customHeight="1">
      <c r="B7" s="17" t="s">
        <v>28</v>
      </c>
      <c r="C7" s="17" t="s">
        <v>29</v>
      </c>
      <c r="D7" s="68" t="s">
        <v>31</v>
      </c>
      <c r="E7" s="80"/>
      <c r="F7" s="80"/>
      <c r="G7" s="80"/>
      <c r="H7" s="80"/>
      <c r="I7" s="80"/>
      <c r="J7" s="69"/>
      <c r="K7" s="68" t="s">
        <v>30</v>
      </c>
      <c r="L7" s="69"/>
      <c r="N7" s="1" t="s">
        <v>179</v>
      </c>
    </row>
    <row r="8" spans="2:14" ht="18.95" customHeight="1">
      <c r="B8" s="18">
        <f>B2</f>
        <v>45444</v>
      </c>
      <c r="C8" s="7" t="str">
        <f>TEXT(B8,"aaa")</f>
        <v>土</v>
      </c>
      <c r="D8" s="70"/>
      <c r="E8" s="71"/>
      <c r="F8" s="71"/>
      <c r="G8" s="71"/>
      <c r="H8" s="71"/>
      <c r="I8" s="71"/>
      <c r="J8" s="72"/>
      <c r="K8" s="68"/>
      <c r="L8" s="69"/>
      <c r="N8" s="1" t="s">
        <v>182</v>
      </c>
    </row>
    <row r="9" spans="2:14" ht="18.95" customHeight="1">
      <c r="B9" s="18">
        <f>B8+1</f>
        <v>45445</v>
      </c>
      <c r="C9" s="59" t="str">
        <f t="shared" ref="C9:C37" si="0">TEXT(B9,"aaa")</f>
        <v>日</v>
      </c>
      <c r="D9" s="65"/>
      <c r="E9" s="66"/>
      <c r="F9" s="66"/>
      <c r="G9" s="66"/>
      <c r="H9" s="66"/>
      <c r="I9" s="66"/>
      <c r="J9" s="67"/>
      <c r="K9" s="68"/>
      <c r="L9" s="69"/>
      <c r="N9" s="1" t="s">
        <v>183</v>
      </c>
    </row>
    <row r="10" spans="2:14" ht="18.95" customHeight="1">
      <c r="B10" s="18">
        <f t="shared" ref="B10:B37" si="1">B9+1</f>
        <v>45446</v>
      </c>
      <c r="C10" s="59" t="str">
        <f t="shared" si="0"/>
        <v>月</v>
      </c>
      <c r="D10" s="73" t="s">
        <v>42</v>
      </c>
      <c r="E10" s="74"/>
      <c r="F10" s="74"/>
      <c r="G10" s="74"/>
      <c r="H10" s="74"/>
      <c r="I10" s="74"/>
      <c r="J10" s="75"/>
      <c r="K10" s="68"/>
      <c r="L10" s="69"/>
      <c r="N10" s="85" t="s">
        <v>184</v>
      </c>
    </row>
    <row r="11" spans="2:14" ht="18.95" customHeight="1">
      <c r="B11" s="18">
        <f t="shared" si="1"/>
        <v>45447</v>
      </c>
      <c r="C11" s="59" t="str">
        <f t="shared" si="0"/>
        <v>火</v>
      </c>
      <c r="D11" s="73" t="s">
        <v>44</v>
      </c>
      <c r="E11" s="74"/>
      <c r="F11" s="74"/>
      <c r="G11" s="74"/>
      <c r="H11" s="74"/>
      <c r="I11" s="74"/>
      <c r="J11" s="75"/>
      <c r="K11" s="68"/>
      <c r="L11" s="69"/>
      <c r="N11" s="85"/>
    </row>
    <row r="12" spans="2:14" ht="18.95" customHeight="1">
      <c r="B12" s="18">
        <f t="shared" si="1"/>
        <v>45448</v>
      </c>
      <c r="C12" s="59" t="str">
        <f t="shared" si="0"/>
        <v>水</v>
      </c>
      <c r="D12" s="73" t="s">
        <v>44</v>
      </c>
      <c r="E12" s="74"/>
      <c r="F12" s="74"/>
      <c r="G12" s="74"/>
      <c r="H12" s="74"/>
      <c r="I12" s="74"/>
      <c r="J12" s="75"/>
      <c r="K12" s="68"/>
      <c r="L12" s="69"/>
      <c r="N12" s="60" t="s">
        <v>197</v>
      </c>
    </row>
    <row r="13" spans="2:14" ht="18.95" customHeight="1">
      <c r="B13" s="18">
        <f t="shared" si="1"/>
        <v>45449</v>
      </c>
      <c r="C13" s="59" t="str">
        <f t="shared" si="0"/>
        <v>木</v>
      </c>
      <c r="D13" s="73" t="s">
        <v>44</v>
      </c>
      <c r="E13" s="74"/>
      <c r="F13" s="74"/>
      <c r="G13" s="74"/>
      <c r="H13" s="74"/>
      <c r="I13" s="74"/>
      <c r="J13" s="75"/>
      <c r="K13" s="68"/>
      <c r="L13" s="69"/>
      <c r="N13" s="85" t="s">
        <v>187</v>
      </c>
    </row>
    <row r="14" spans="2:14" ht="18.95" customHeight="1">
      <c r="B14" s="18">
        <f t="shared" si="1"/>
        <v>45450</v>
      </c>
      <c r="C14" s="59" t="str">
        <f t="shared" si="0"/>
        <v>金</v>
      </c>
      <c r="D14" s="73" t="s">
        <v>44</v>
      </c>
      <c r="E14" s="74"/>
      <c r="F14" s="74"/>
      <c r="G14" s="74"/>
      <c r="H14" s="74"/>
      <c r="I14" s="74"/>
      <c r="J14" s="75"/>
      <c r="K14" s="68"/>
      <c r="L14" s="69"/>
      <c r="N14" s="85"/>
    </row>
    <row r="15" spans="2:14" ht="18.95" customHeight="1">
      <c r="B15" s="18">
        <f t="shared" si="1"/>
        <v>45451</v>
      </c>
      <c r="C15" s="59" t="str">
        <f t="shared" si="0"/>
        <v>土</v>
      </c>
      <c r="D15" s="65" t="s">
        <v>43</v>
      </c>
      <c r="E15" s="66"/>
      <c r="F15" s="66"/>
      <c r="G15" s="66"/>
      <c r="H15" s="66"/>
      <c r="I15" s="66"/>
      <c r="J15" s="67"/>
      <c r="K15" s="68"/>
      <c r="L15" s="69"/>
      <c r="N15" s="85"/>
    </row>
    <row r="16" spans="2:14" ht="18.95" customHeight="1">
      <c r="B16" s="18">
        <f t="shared" si="1"/>
        <v>45452</v>
      </c>
      <c r="C16" s="59" t="str">
        <f t="shared" si="0"/>
        <v>日</v>
      </c>
      <c r="D16" s="65" t="s">
        <v>43</v>
      </c>
      <c r="E16" s="66"/>
      <c r="F16" s="66"/>
      <c r="G16" s="66"/>
      <c r="H16" s="66"/>
      <c r="I16" s="66"/>
      <c r="J16" s="67"/>
      <c r="K16" s="68"/>
      <c r="L16" s="69"/>
      <c r="N16" s="85"/>
    </row>
    <row r="17" spans="2:14" ht="18.95" customHeight="1">
      <c r="B17" s="18">
        <f t="shared" si="1"/>
        <v>45453</v>
      </c>
      <c r="C17" s="59" t="str">
        <f t="shared" si="0"/>
        <v>月</v>
      </c>
      <c r="D17" s="73" t="s">
        <v>44</v>
      </c>
      <c r="E17" s="74"/>
      <c r="F17" s="74"/>
      <c r="G17" s="74"/>
      <c r="H17" s="74"/>
      <c r="I17" s="74"/>
      <c r="J17" s="75"/>
      <c r="K17" s="68"/>
      <c r="L17" s="69"/>
      <c r="N17" s="85"/>
    </row>
    <row r="18" spans="2:14" ht="18.95" customHeight="1">
      <c r="B18" s="18">
        <f t="shared" si="1"/>
        <v>45454</v>
      </c>
      <c r="C18" s="59" t="str">
        <f t="shared" si="0"/>
        <v>火</v>
      </c>
      <c r="D18" s="73" t="s">
        <v>44</v>
      </c>
      <c r="E18" s="74"/>
      <c r="F18" s="74"/>
      <c r="G18" s="74"/>
      <c r="H18" s="74"/>
      <c r="I18" s="74"/>
      <c r="J18" s="75"/>
      <c r="K18" s="68"/>
      <c r="L18" s="69"/>
      <c r="N18" s="85"/>
    </row>
    <row r="19" spans="2:14" ht="18.95" customHeight="1">
      <c r="B19" s="18">
        <f t="shared" si="1"/>
        <v>45455</v>
      </c>
      <c r="C19" s="59" t="str">
        <f t="shared" si="0"/>
        <v>水</v>
      </c>
      <c r="D19" s="73" t="s">
        <v>44</v>
      </c>
      <c r="E19" s="74"/>
      <c r="F19" s="74"/>
      <c r="G19" s="74"/>
      <c r="H19" s="74"/>
      <c r="I19" s="74"/>
      <c r="J19" s="75"/>
      <c r="K19" s="68"/>
      <c r="L19" s="69"/>
      <c r="N19" s="85"/>
    </row>
    <row r="20" spans="2:14" ht="18.95" customHeight="1">
      <c r="B20" s="18">
        <f t="shared" si="1"/>
        <v>45456</v>
      </c>
      <c r="C20" s="59" t="str">
        <f t="shared" si="0"/>
        <v>木</v>
      </c>
      <c r="D20" s="73" t="s">
        <v>44</v>
      </c>
      <c r="E20" s="74"/>
      <c r="F20" s="74"/>
      <c r="G20" s="74"/>
      <c r="H20" s="74"/>
      <c r="I20" s="74"/>
      <c r="J20" s="75"/>
      <c r="K20" s="68"/>
      <c r="L20" s="69"/>
      <c r="N20" s="60"/>
    </row>
    <row r="21" spans="2:14" ht="18.95" customHeight="1">
      <c r="B21" s="18">
        <f t="shared" si="1"/>
        <v>45457</v>
      </c>
      <c r="C21" s="59" t="str">
        <f t="shared" si="0"/>
        <v>金</v>
      </c>
      <c r="D21" s="73" t="s">
        <v>44</v>
      </c>
      <c r="E21" s="74"/>
      <c r="F21" s="74"/>
      <c r="G21" s="74"/>
      <c r="H21" s="74"/>
      <c r="I21" s="74"/>
      <c r="J21" s="75"/>
      <c r="K21" s="68"/>
      <c r="L21" s="69"/>
      <c r="N21" s="60"/>
    </row>
    <row r="22" spans="2:14" ht="18.95" customHeight="1">
      <c r="B22" s="18">
        <f t="shared" si="1"/>
        <v>45458</v>
      </c>
      <c r="C22" s="59" t="str">
        <f t="shared" si="0"/>
        <v>土</v>
      </c>
      <c r="D22" s="65" t="s">
        <v>43</v>
      </c>
      <c r="E22" s="66"/>
      <c r="F22" s="66"/>
      <c r="G22" s="66"/>
      <c r="H22" s="66"/>
      <c r="I22" s="66"/>
      <c r="J22" s="67"/>
      <c r="K22" s="68"/>
      <c r="L22" s="69"/>
      <c r="N22" s="60"/>
    </row>
    <row r="23" spans="2:14" ht="18.95" customHeight="1">
      <c r="B23" s="18">
        <f t="shared" si="1"/>
        <v>45459</v>
      </c>
      <c r="C23" s="59" t="str">
        <f t="shared" si="0"/>
        <v>日</v>
      </c>
      <c r="D23" s="65" t="s">
        <v>43</v>
      </c>
      <c r="E23" s="66"/>
      <c r="F23" s="66"/>
      <c r="G23" s="66"/>
      <c r="H23" s="66"/>
      <c r="I23" s="66"/>
      <c r="J23" s="67"/>
      <c r="K23" s="68"/>
      <c r="L23" s="69"/>
      <c r="N23" s="60"/>
    </row>
    <row r="24" spans="2:14" ht="18.95" customHeight="1">
      <c r="B24" s="18">
        <f t="shared" si="1"/>
        <v>45460</v>
      </c>
      <c r="C24" s="59" t="str">
        <f t="shared" si="0"/>
        <v>月</v>
      </c>
      <c r="D24" s="73" t="s">
        <v>44</v>
      </c>
      <c r="E24" s="74"/>
      <c r="F24" s="74"/>
      <c r="G24" s="74"/>
      <c r="H24" s="74"/>
      <c r="I24" s="74"/>
      <c r="J24" s="75"/>
      <c r="K24" s="68"/>
      <c r="L24" s="69"/>
      <c r="N24" s="60"/>
    </row>
    <row r="25" spans="2:14" ht="18.95" customHeight="1">
      <c r="B25" s="18">
        <f t="shared" si="1"/>
        <v>45461</v>
      </c>
      <c r="C25" s="59" t="str">
        <f t="shared" si="0"/>
        <v>火</v>
      </c>
      <c r="D25" s="73" t="s">
        <v>44</v>
      </c>
      <c r="E25" s="74"/>
      <c r="F25" s="74"/>
      <c r="G25" s="74"/>
      <c r="H25" s="74"/>
      <c r="I25" s="74"/>
      <c r="J25" s="75"/>
      <c r="K25" s="68"/>
      <c r="L25" s="69"/>
      <c r="N25" s="60"/>
    </row>
    <row r="26" spans="2:14" ht="18.95" customHeight="1">
      <c r="B26" s="18">
        <f t="shared" si="1"/>
        <v>45462</v>
      </c>
      <c r="C26" s="59" t="str">
        <f t="shared" si="0"/>
        <v>水</v>
      </c>
      <c r="D26" s="73" t="s">
        <v>44</v>
      </c>
      <c r="E26" s="74"/>
      <c r="F26" s="74"/>
      <c r="G26" s="74"/>
      <c r="H26" s="74"/>
      <c r="I26" s="74"/>
      <c r="J26" s="75"/>
      <c r="K26" s="68"/>
      <c r="L26" s="69"/>
    </row>
    <row r="27" spans="2:14" ht="18.95" customHeight="1">
      <c r="B27" s="18">
        <f t="shared" si="1"/>
        <v>45463</v>
      </c>
      <c r="C27" s="59" t="str">
        <f t="shared" si="0"/>
        <v>木</v>
      </c>
      <c r="D27" s="73" t="s">
        <v>44</v>
      </c>
      <c r="E27" s="74"/>
      <c r="F27" s="74"/>
      <c r="G27" s="74"/>
      <c r="H27" s="74"/>
      <c r="I27" s="74"/>
      <c r="J27" s="75"/>
      <c r="K27" s="68"/>
      <c r="L27" s="69"/>
    </row>
    <row r="28" spans="2:14" ht="18.95" customHeight="1">
      <c r="B28" s="18">
        <f t="shared" si="1"/>
        <v>45464</v>
      </c>
      <c r="C28" s="59" t="str">
        <f t="shared" si="0"/>
        <v>金</v>
      </c>
      <c r="D28" s="73" t="s">
        <v>44</v>
      </c>
      <c r="E28" s="74"/>
      <c r="F28" s="74"/>
      <c r="G28" s="74"/>
      <c r="H28" s="74"/>
      <c r="I28" s="74"/>
      <c r="J28" s="75"/>
      <c r="K28" s="68"/>
      <c r="L28" s="69"/>
    </row>
    <row r="29" spans="2:14" ht="18.95" customHeight="1">
      <c r="B29" s="18">
        <f t="shared" si="1"/>
        <v>45465</v>
      </c>
      <c r="C29" s="59" t="str">
        <f t="shared" si="0"/>
        <v>土</v>
      </c>
      <c r="D29" s="65" t="s">
        <v>43</v>
      </c>
      <c r="E29" s="66"/>
      <c r="F29" s="66"/>
      <c r="G29" s="66"/>
      <c r="H29" s="66"/>
      <c r="I29" s="66"/>
      <c r="J29" s="67"/>
      <c r="K29" s="68"/>
      <c r="L29" s="69"/>
    </row>
    <row r="30" spans="2:14" ht="18.95" customHeight="1">
      <c r="B30" s="18">
        <f t="shared" si="1"/>
        <v>45466</v>
      </c>
      <c r="C30" s="59" t="str">
        <f t="shared" si="0"/>
        <v>日</v>
      </c>
      <c r="D30" s="65" t="s">
        <v>43</v>
      </c>
      <c r="E30" s="66"/>
      <c r="F30" s="66"/>
      <c r="G30" s="66"/>
      <c r="H30" s="66"/>
      <c r="I30" s="66"/>
      <c r="J30" s="67"/>
      <c r="K30" s="68"/>
      <c r="L30" s="69"/>
    </row>
    <row r="31" spans="2:14" ht="18.95" customHeight="1">
      <c r="B31" s="18">
        <f t="shared" si="1"/>
        <v>45467</v>
      </c>
      <c r="C31" s="59" t="str">
        <f t="shared" si="0"/>
        <v>月</v>
      </c>
      <c r="D31" s="73" t="s">
        <v>186</v>
      </c>
      <c r="E31" s="66"/>
      <c r="F31" s="66"/>
      <c r="G31" s="66"/>
      <c r="H31" s="66"/>
      <c r="I31" s="66"/>
      <c r="J31" s="67"/>
      <c r="K31" s="68"/>
      <c r="L31" s="69"/>
    </row>
    <row r="32" spans="2:14" ht="18.95" customHeight="1">
      <c r="B32" s="18">
        <f t="shared" si="1"/>
        <v>45468</v>
      </c>
      <c r="C32" s="59" t="str">
        <f t="shared" si="0"/>
        <v>火</v>
      </c>
      <c r="D32" s="73" t="s">
        <v>185</v>
      </c>
      <c r="E32" s="74"/>
      <c r="F32" s="74"/>
      <c r="G32" s="74"/>
      <c r="H32" s="74"/>
      <c r="I32" s="74"/>
      <c r="J32" s="75"/>
      <c r="K32" s="68"/>
      <c r="L32" s="69"/>
    </row>
    <row r="33" spans="2:12" ht="18.95" customHeight="1">
      <c r="B33" s="18">
        <f t="shared" si="1"/>
        <v>45469</v>
      </c>
      <c r="C33" s="59" t="str">
        <f t="shared" si="0"/>
        <v>水</v>
      </c>
      <c r="D33" s="70" t="s">
        <v>44</v>
      </c>
      <c r="E33" s="71"/>
      <c r="F33" s="71"/>
      <c r="G33" s="71"/>
      <c r="H33" s="71"/>
      <c r="I33" s="71"/>
      <c r="J33" s="72"/>
      <c r="K33" s="68"/>
      <c r="L33" s="69"/>
    </row>
    <row r="34" spans="2:12" ht="18.95" customHeight="1">
      <c r="B34" s="18">
        <f t="shared" si="1"/>
        <v>45470</v>
      </c>
      <c r="C34" s="59" t="str">
        <f t="shared" si="0"/>
        <v>木</v>
      </c>
      <c r="D34" s="70" t="s">
        <v>44</v>
      </c>
      <c r="E34" s="71"/>
      <c r="F34" s="71"/>
      <c r="G34" s="71"/>
      <c r="H34" s="71"/>
      <c r="I34" s="71"/>
      <c r="J34" s="72"/>
      <c r="K34" s="68"/>
      <c r="L34" s="69"/>
    </row>
    <row r="35" spans="2:12" ht="18.95" customHeight="1">
      <c r="B35" s="18">
        <f t="shared" si="1"/>
        <v>45471</v>
      </c>
      <c r="C35" s="59" t="str">
        <f t="shared" si="0"/>
        <v>金</v>
      </c>
      <c r="D35" s="70" t="s">
        <v>44</v>
      </c>
      <c r="E35" s="71"/>
      <c r="F35" s="71"/>
      <c r="G35" s="71"/>
      <c r="H35" s="71"/>
      <c r="I35" s="71"/>
      <c r="J35" s="72"/>
      <c r="K35" s="68"/>
      <c r="L35" s="69"/>
    </row>
    <row r="36" spans="2:12" ht="18.95" customHeight="1">
      <c r="B36" s="18">
        <f t="shared" si="1"/>
        <v>45472</v>
      </c>
      <c r="C36" s="59" t="str">
        <f t="shared" si="0"/>
        <v>土</v>
      </c>
      <c r="D36" s="65" t="s">
        <v>43</v>
      </c>
      <c r="E36" s="66"/>
      <c r="F36" s="66"/>
      <c r="G36" s="66"/>
      <c r="H36" s="66"/>
      <c r="I36" s="66"/>
      <c r="J36" s="67"/>
      <c r="K36" s="68"/>
      <c r="L36" s="69"/>
    </row>
    <row r="37" spans="2:12" ht="18.95" customHeight="1">
      <c r="B37" s="18">
        <f t="shared" si="1"/>
        <v>45473</v>
      </c>
      <c r="C37" s="59" t="str">
        <f t="shared" si="0"/>
        <v>日</v>
      </c>
      <c r="D37" s="65" t="s">
        <v>43</v>
      </c>
      <c r="E37" s="66"/>
      <c r="F37" s="66"/>
      <c r="G37" s="66"/>
      <c r="H37" s="66"/>
      <c r="I37" s="66"/>
      <c r="J37" s="67"/>
      <c r="K37" s="68"/>
      <c r="L37" s="69"/>
    </row>
    <row r="38" spans="2:12" ht="18.95" customHeight="1">
      <c r="B38" s="18"/>
      <c r="C38" s="59"/>
      <c r="D38" s="65"/>
      <c r="E38" s="66"/>
      <c r="F38" s="66"/>
      <c r="G38" s="66"/>
      <c r="H38" s="66"/>
      <c r="I38" s="66"/>
      <c r="J38" s="67"/>
      <c r="K38" s="68"/>
      <c r="L38" s="69"/>
    </row>
    <row r="39" spans="2:12" ht="12" customHeight="1"/>
    <row r="40" spans="2:12" ht="18.95" customHeight="1">
      <c r="B40" s="20" t="s">
        <v>32</v>
      </c>
      <c r="C40" s="2">
        <f>COUNTA(B8:B38)</f>
        <v>30</v>
      </c>
      <c r="D40" s="64" t="s">
        <v>33</v>
      </c>
      <c r="E40" s="64"/>
      <c r="F40" s="49">
        <v>21</v>
      </c>
      <c r="G40" s="86" t="s">
        <v>34</v>
      </c>
      <c r="H40" s="87"/>
      <c r="I40" s="49">
        <v>8</v>
      </c>
      <c r="J40" s="86" t="s">
        <v>37</v>
      </c>
      <c r="K40" s="87"/>
      <c r="L40" s="21">
        <f>I40/C41</f>
        <v>0.29629629629629628</v>
      </c>
    </row>
    <row r="41" spans="2:12" ht="18.95" customHeight="1">
      <c r="B41" s="20" t="s">
        <v>5</v>
      </c>
      <c r="C41" s="2">
        <v>27</v>
      </c>
      <c r="D41" s="64" t="s">
        <v>35</v>
      </c>
      <c r="E41" s="64"/>
      <c r="F41" s="19">
        <v>21</v>
      </c>
      <c r="G41" s="64" t="s">
        <v>36</v>
      </c>
      <c r="H41" s="64"/>
      <c r="I41" s="19">
        <v>8</v>
      </c>
      <c r="J41" s="64" t="s">
        <v>38</v>
      </c>
      <c r="K41" s="64"/>
      <c r="L41" s="22">
        <f>I41/C41</f>
        <v>0.29629629629629628</v>
      </c>
    </row>
  </sheetData>
  <mergeCells count="74">
    <mergeCell ref="K21:L21"/>
    <mergeCell ref="K13:L13"/>
    <mergeCell ref="K14:L14"/>
    <mergeCell ref="K15:L15"/>
    <mergeCell ref="K16:L16"/>
    <mergeCell ref="K17:L17"/>
    <mergeCell ref="K19:L19"/>
    <mergeCell ref="K20:L20"/>
    <mergeCell ref="K8:L8"/>
    <mergeCell ref="K9:L9"/>
    <mergeCell ref="K10:L10"/>
    <mergeCell ref="K11:L11"/>
    <mergeCell ref="K12:L12"/>
    <mergeCell ref="B1:L1"/>
    <mergeCell ref="B2:L2"/>
    <mergeCell ref="D18:J18"/>
    <mergeCell ref="D7:J7"/>
    <mergeCell ref="D8:J8"/>
    <mergeCell ref="D9:J9"/>
    <mergeCell ref="D10:J10"/>
    <mergeCell ref="D11:J11"/>
    <mergeCell ref="D12:J12"/>
    <mergeCell ref="D13:J13"/>
    <mergeCell ref="D14:J14"/>
    <mergeCell ref="D15:J15"/>
    <mergeCell ref="D16:J16"/>
    <mergeCell ref="D17:J17"/>
    <mergeCell ref="K18:L18"/>
    <mergeCell ref="K7:L7"/>
    <mergeCell ref="D38:J38"/>
    <mergeCell ref="D30:J30"/>
    <mergeCell ref="D19:J19"/>
    <mergeCell ref="D20:J20"/>
    <mergeCell ref="D21:J21"/>
    <mergeCell ref="D22:J22"/>
    <mergeCell ref="D23:J23"/>
    <mergeCell ref="D24:J24"/>
    <mergeCell ref="D25:J25"/>
    <mergeCell ref="D26:J26"/>
    <mergeCell ref="D27:J27"/>
    <mergeCell ref="D28:J28"/>
    <mergeCell ref="D29:J29"/>
    <mergeCell ref="D35:J35"/>
    <mergeCell ref="D33:J33"/>
    <mergeCell ref="D34:J34"/>
    <mergeCell ref="K38:L38"/>
    <mergeCell ref="K30:L30"/>
    <mergeCell ref="K22:L22"/>
    <mergeCell ref="K23:L23"/>
    <mergeCell ref="K24:L24"/>
    <mergeCell ref="K25:L25"/>
    <mergeCell ref="K26:L26"/>
    <mergeCell ref="D36:J36"/>
    <mergeCell ref="D37:J37"/>
    <mergeCell ref="K27:L27"/>
    <mergeCell ref="K28:L28"/>
    <mergeCell ref="K29:L29"/>
    <mergeCell ref="K37:L37"/>
    <mergeCell ref="N10:N11"/>
    <mergeCell ref="N13:N19"/>
    <mergeCell ref="J40:K40"/>
    <mergeCell ref="J41:K41"/>
    <mergeCell ref="K31:L31"/>
    <mergeCell ref="K32:L32"/>
    <mergeCell ref="K33:L33"/>
    <mergeCell ref="K34:L34"/>
    <mergeCell ref="K35:L35"/>
    <mergeCell ref="K36:L36"/>
    <mergeCell ref="D31:J31"/>
    <mergeCell ref="D40:E40"/>
    <mergeCell ref="D41:E41"/>
    <mergeCell ref="G40:H40"/>
    <mergeCell ref="G41:H41"/>
    <mergeCell ref="D32:J32"/>
  </mergeCells>
  <phoneticPr fontId="1"/>
  <conditionalFormatting sqref="B8:C38">
    <cfRule type="expression" dxfId="1" priority="2">
      <formula>WEEKDAY($B8,1)=1</formula>
    </cfRule>
    <cfRule type="expression" dxfId="0" priority="3">
      <formula>WEEKDAY($B8,1)=7</formula>
    </cfRule>
  </conditionalFormatting>
  <pageMargins left="0.59055118110236227" right="0.39370078740157483" top="0.74803149606299213" bottom="0.19685039370078741"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43"/>
  <sheetViews>
    <sheetView view="pageBreakPreview" topLeftCell="K13" zoomScaleNormal="100" zoomScaleSheetLayoutView="100" workbookViewId="0">
      <selection activeCell="AD16" sqref="AD16"/>
    </sheetView>
  </sheetViews>
  <sheetFormatPr defaultRowHeight="20.100000000000001" customHeight="1"/>
  <cols>
    <col min="1" max="1" width="2.625" style="1" customWidth="1"/>
    <col min="2" max="2" width="7.625" style="1" customWidth="1"/>
    <col min="3" max="3" width="3.625" style="1" customWidth="1"/>
    <col min="4" max="9" width="5.625" style="1" customWidth="1"/>
    <col min="10" max="11" width="7.625" style="1" customWidth="1"/>
    <col min="12" max="12" width="20.625" style="1" customWidth="1"/>
    <col min="13" max="13" width="9" style="1"/>
    <col min="14" max="14" width="2.625" style="1" customWidth="1"/>
    <col min="15" max="15" width="7.625" style="1" customWidth="1"/>
    <col min="16" max="16" width="3.625" style="1" customWidth="1"/>
    <col min="17" max="29" width="5.25" style="1" customWidth="1"/>
    <col min="30" max="31" width="7.375" style="1" customWidth="1"/>
    <col min="32" max="32" width="18.75" style="1" customWidth="1"/>
    <col min="33" max="16384" width="9" style="1"/>
  </cols>
  <sheetData>
    <row r="1" spans="2:33" ht="20.100000000000001" customHeight="1">
      <c r="B1" s="78" t="s">
        <v>0</v>
      </c>
      <c r="C1" s="78"/>
      <c r="D1" s="78"/>
      <c r="E1" s="78"/>
      <c r="F1" s="78"/>
      <c r="G1" s="78"/>
      <c r="H1" s="78"/>
      <c r="I1" s="78"/>
      <c r="J1" s="78"/>
      <c r="K1" s="78"/>
      <c r="L1" s="78"/>
      <c r="O1" s="78" t="s">
        <v>0</v>
      </c>
      <c r="P1" s="78"/>
      <c r="Q1" s="78"/>
      <c r="R1" s="78"/>
      <c r="S1" s="78"/>
      <c r="T1" s="78"/>
      <c r="U1" s="78"/>
      <c r="V1" s="78"/>
      <c r="W1" s="78"/>
      <c r="X1" s="78"/>
      <c r="Y1" s="78"/>
      <c r="Z1" s="78"/>
      <c r="AA1" s="78"/>
      <c r="AB1" s="78"/>
      <c r="AC1" s="78"/>
      <c r="AD1" s="78"/>
      <c r="AE1" s="78"/>
      <c r="AF1" s="78"/>
    </row>
    <row r="2" spans="2:33" ht="20.100000000000001" customHeight="1">
      <c r="B2" s="61"/>
      <c r="C2" s="61"/>
      <c r="D2" s="48" t="s">
        <v>174</v>
      </c>
      <c r="E2" s="90">
        <f>AA5</f>
        <v>45446</v>
      </c>
      <c r="F2" s="90"/>
      <c r="G2" s="90"/>
      <c r="H2" s="57" t="s">
        <v>175</v>
      </c>
      <c r="I2" s="90">
        <v>45737</v>
      </c>
      <c r="J2" s="90"/>
      <c r="K2" s="90"/>
      <c r="L2" s="44" t="s">
        <v>176</v>
      </c>
      <c r="O2" s="47" t="s">
        <v>177</v>
      </c>
      <c r="P2" s="47"/>
      <c r="Q2" s="47"/>
      <c r="R2" s="47"/>
      <c r="S2" s="47"/>
      <c r="T2" s="47"/>
      <c r="U2" s="48" t="s">
        <v>174</v>
      </c>
      <c r="V2" s="90">
        <f>AA5</f>
        <v>45446</v>
      </c>
      <c r="W2" s="90"/>
      <c r="X2" s="90"/>
      <c r="Y2" s="47" t="s">
        <v>175</v>
      </c>
      <c r="Z2" s="117">
        <v>45769</v>
      </c>
      <c r="AA2" s="117"/>
      <c r="AB2" s="117"/>
      <c r="AC2" s="44" t="s">
        <v>176</v>
      </c>
      <c r="AD2" s="47"/>
      <c r="AE2" s="47"/>
      <c r="AF2" s="47"/>
      <c r="AG2" s="47"/>
    </row>
    <row r="3" spans="2:33" ht="6" customHeight="1">
      <c r="B3" s="3"/>
      <c r="C3" s="3"/>
      <c r="D3" s="3"/>
      <c r="E3" s="3"/>
      <c r="F3" s="3"/>
      <c r="G3" s="3"/>
      <c r="H3" s="3"/>
      <c r="I3" s="3"/>
      <c r="J3" s="3"/>
      <c r="K3" s="3"/>
      <c r="L3" s="3"/>
      <c r="O3" s="3"/>
      <c r="P3" s="3"/>
      <c r="Q3" s="3"/>
      <c r="R3" s="3"/>
      <c r="S3" s="3"/>
      <c r="T3" s="3"/>
      <c r="U3" s="3"/>
      <c r="V3" s="3"/>
      <c r="W3" s="3"/>
      <c r="X3" s="3"/>
      <c r="Y3" s="3"/>
      <c r="Z3" s="3"/>
      <c r="AA3" s="3"/>
      <c r="AB3" s="3"/>
      <c r="AC3" s="3"/>
      <c r="AD3" s="3"/>
      <c r="AE3" s="3"/>
      <c r="AF3" s="3"/>
    </row>
    <row r="4" spans="2:33" ht="18" customHeight="1">
      <c r="B4" s="4" t="s">
        <v>1</v>
      </c>
      <c r="C4" s="14" t="s">
        <v>2</v>
      </c>
      <c r="D4" s="3">
        <f>Q4</f>
        <v>0</v>
      </c>
      <c r="E4" s="3"/>
      <c r="F4" s="3"/>
      <c r="G4" s="3"/>
      <c r="H4" s="3"/>
      <c r="I4" s="3"/>
      <c r="J4" s="3"/>
      <c r="K4" s="3"/>
      <c r="L4" s="3"/>
      <c r="O4" s="4" t="s">
        <v>1</v>
      </c>
      <c r="P4" s="23" t="s">
        <v>2</v>
      </c>
      <c r="Q4" s="91"/>
      <c r="R4" s="91"/>
      <c r="S4" s="91"/>
      <c r="T4" s="91"/>
      <c r="U4" s="91"/>
      <c r="V4" s="91"/>
      <c r="W4" s="91"/>
      <c r="X4" s="91"/>
      <c r="Y4" s="3"/>
      <c r="Z4" s="3"/>
      <c r="AA4" s="3"/>
      <c r="AB4" s="3"/>
      <c r="AC4" s="3"/>
      <c r="AD4" s="3"/>
      <c r="AE4" s="3"/>
      <c r="AF4" s="3"/>
    </row>
    <row r="5" spans="2:33" ht="18" customHeight="1">
      <c r="B5" s="5" t="s">
        <v>3</v>
      </c>
      <c r="C5" s="15" t="s">
        <v>2</v>
      </c>
      <c r="D5" s="6">
        <f>Q5</f>
        <v>0</v>
      </c>
      <c r="E5" s="6"/>
      <c r="F5" s="6"/>
      <c r="G5" s="6"/>
      <c r="H5" s="6"/>
      <c r="I5" s="6"/>
      <c r="J5" s="6"/>
      <c r="K5" s="3"/>
      <c r="L5" s="3"/>
      <c r="O5" s="5" t="s">
        <v>3</v>
      </c>
      <c r="P5" s="15" t="s">
        <v>2</v>
      </c>
      <c r="Q5" s="116"/>
      <c r="R5" s="116"/>
      <c r="S5" s="116"/>
      <c r="T5" s="116"/>
      <c r="U5" s="116"/>
      <c r="V5" s="116"/>
      <c r="W5" s="116"/>
      <c r="X5" s="116"/>
      <c r="Y5" s="96" t="s">
        <v>173</v>
      </c>
      <c r="Z5" s="96"/>
      <c r="AA5" s="98">
        <v>45446</v>
      </c>
      <c r="AB5" s="98"/>
      <c r="AC5" s="98"/>
      <c r="AD5" s="98"/>
      <c r="AE5" s="3"/>
      <c r="AF5" s="3" t="s">
        <v>164</v>
      </c>
    </row>
    <row r="6" spans="2:33" ht="6" customHeight="1">
      <c r="B6" s="3"/>
      <c r="C6" s="3"/>
      <c r="D6" s="3"/>
      <c r="E6" s="3"/>
      <c r="F6" s="3"/>
      <c r="G6" s="3"/>
      <c r="H6" s="3"/>
      <c r="I6" s="3"/>
      <c r="J6" s="3"/>
      <c r="K6" s="3"/>
      <c r="L6" s="3"/>
      <c r="O6" s="3"/>
      <c r="P6" s="3"/>
      <c r="Q6" s="3"/>
      <c r="R6" s="3"/>
      <c r="S6" s="3"/>
      <c r="T6" s="3"/>
      <c r="U6" s="3"/>
      <c r="V6" s="3"/>
      <c r="W6" s="3"/>
      <c r="X6" s="3"/>
      <c r="Y6" s="3"/>
      <c r="Z6" s="3"/>
      <c r="AA6" s="3"/>
      <c r="AB6" s="3"/>
      <c r="AC6" s="3"/>
      <c r="AD6" s="3"/>
      <c r="AE6" s="3"/>
      <c r="AF6" s="3"/>
    </row>
    <row r="7" spans="2:33" ht="39" customHeight="1">
      <c r="B7" s="119" t="s">
        <v>4</v>
      </c>
      <c r="C7" s="119"/>
      <c r="D7" s="68" t="s">
        <v>5</v>
      </c>
      <c r="E7" s="69"/>
      <c r="F7" s="68" t="s">
        <v>8</v>
      </c>
      <c r="G7" s="69"/>
      <c r="H7" s="68" t="s">
        <v>10</v>
      </c>
      <c r="I7" s="69"/>
      <c r="J7" s="68" t="s">
        <v>11</v>
      </c>
      <c r="K7" s="69"/>
      <c r="L7" s="119" t="s">
        <v>12</v>
      </c>
      <c r="O7" s="110" t="s">
        <v>4</v>
      </c>
      <c r="P7" s="111"/>
      <c r="Q7" s="68" t="s">
        <v>158</v>
      </c>
      <c r="R7" s="69"/>
      <c r="S7" s="107" t="s">
        <v>170</v>
      </c>
      <c r="T7" s="108"/>
      <c r="U7" s="109"/>
      <c r="V7" s="68" t="s">
        <v>5</v>
      </c>
      <c r="W7" s="69"/>
      <c r="X7" s="107" t="s">
        <v>171</v>
      </c>
      <c r="Y7" s="80"/>
      <c r="Z7" s="69"/>
      <c r="AA7" s="107" t="s">
        <v>172</v>
      </c>
      <c r="AB7" s="80"/>
      <c r="AC7" s="69"/>
      <c r="AD7" s="68" t="s">
        <v>159</v>
      </c>
      <c r="AE7" s="69"/>
      <c r="AF7" s="103" t="s">
        <v>12</v>
      </c>
    </row>
    <row r="8" spans="2:33" ht="20.100000000000001" customHeight="1">
      <c r="B8" s="119"/>
      <c r="C8" s="119"/>
      <c r="D8" s="7" t="s">
        <v>6</v>
      </c>
      <c r="E8" s="7" t="s">
        <v>7</v>
      </c>
      <c r="F8" s="7" t="s">
        <v>9</v>
      </c>
      <c r="G8" s="7" t="s">
        <v>7</v>
      </c>
      <c r="H8" s="7" t="s">
        <v>9</v>
      </c>
      <c r="I8" s="7" t="s">
        <v>7</v>
      </c>
      <c r="J8" s="7" t="s">
        <v>6</v>
      </c>
      <c r="K8" s="7" t="s">
        <v>17</v>
      </c>
      <c r="L8" s="119"/>
      <c r="O8" s="112"/>
      <c r="P8" s="113"/>
      <c r="Q8" s="103" t="s">
        <v>6</v>
      </c>
      <c r="R8" s="103" t="s">
        <v>7</v>
      </c>
      <c r="S8" s="68" t="s">
        <v>6</v>
      </c>
      <c r="T8" s="69"/>
      <c r="U8" s="103" t="s">
        <v>7</v>
      </c>
      <c r="V8" s="103" t="s">
        <v>6</v>
      </c>
      <c r="W8" s="103" t="s">
        <v>7</v>
      </c>
      <c r="X8" s="68" t="s">
        <v>162</v>
      </c>
      <c r="Y8" s="69"/>
      <c r="Z8" s="103" t="s">
        <v>7</v>
      </c>
      <c r="AA8" s="68" t="s">
        <v>9</v>
      </c>
      <c r="AB8" s="69"/>
      <c r="AC8" s="103" t="s">
        <v>7</v>
      </c>
      <c r="AD8" s="103" t="s">
        <v>6</v>
      </c>
      <c r="AE8" s="103" t="s">
        <v>17</v>
      </c>
      <c r="AF8" s="105"/>
    </row>
    <row r="9" spans="2:33" ht="20.100000000000001" customHeight="1">
      <c r="B9" s="94">
        <f>現場稼働状況調査票R6.6月!$B$2</f>
        <v>45444</v>
      </c>
      <c r="C9" s="95"/>
      <c r="D9" s="63">
        <f>現場稼働状況調査票R6.6月!$C$41</f>
        <v>27</v>
      </c>
      <c r="E9" s="11">
        <f>D9</f>
        <v>27</v>
      </c>
      <c r="F9" s="10">
        <f>現場稼働状況調査票R6.6月!$F$41</f>
        <v>21</v>
      </c>
      <c r="G9" s="11">
        <f>F9</f>
        <v>21</v>
      </c>
      <c r="H9" s="11">
        <f>現場稼働状況調査票R6.6月!$I$41</f>
        <v>8</v>
      </c>
      <c r="I9" s="11">
        <f>H9</f>
        <v>8</v>
      </c>
      <c r="J9" s="12">
        <f>H9/D9</f>
        <v>0.29629629629629628</v>
      </c>
      <c r="K9" s="13">
        <f>I9/E9</f>
        <v>0.29629629629629628</v>
      </c>
      <c r="L9" s="11" t="str">
        <f>"契約日："&amp;TEXT(AA5,"yyyy/m/d")</f>
        <v>契約日：2024/6/3</v>
      </c>
      <c r="O9" s="114"/>
      <c r="P9" s="115"/>
      <c r="Q9" s="104"/>
      <c r="R9" s="104"/>
      <c r="S9" s="37" t="s">
        <v>166</v>
      </c>
      <c r="T9" s="40" t="s">
        <v>168</v>
      </c>
      <c r="U9" s="104"/>
      <c r="V9" s="104"/>
      <c r="W9" s="104"/>
      <c r="X9" s="38" t="s">
        <v>166</v>
      </c>
      <c r="Y9" s="40" t="s">
        <v>168</v>
      </c>
      <c r="Z9" s="104"/>
      <c r="AA9" s="38" t="s">
        <v>166</v>
      </c>
      <c r="AB9" s="40" t="s">
        <v>167</v>
      </c>
      <c r="AC9" s="104"/>
      <c r="AD9" s="104"/>
      <c r="AE9" s="104"/>
      <c r="AF9" s="104"/>
    </row>
    <row r="10" spans="2:33" ht="20.100000000000001" customHeight="1">
      <c r="B10" s="94">
        <f>現場稼働状況調査票R6.7月!$B$2</f>
        <v>45474</v>
      </c>
      <c r="C10" s="95"/>
      <c r="D10" s="63">
        <f>現場稼働状況調査票R6.7月!$C$41</f>
        <v>31</v>
      </c>
      <c r="E10" s="11">
        <f>E9+D10</f>
        <v>58</v>
      </c>
      <c r="F10" s="10">
        <f>現場稼働状況調査票R6.7月!$F$41</f>
        <v>25</v>
      </c>
      <c r="G10" s="11">
        <f>G9+F10</f>
        <v>46</v>
      </c>
      <c r="H10" s="11">
        <f>現場稼働状況調査票R6.7月!$I$41</f>
        <v>6</v>
      </c>
      <c r="I10" s="11">
        <f>I9+H10</f>
        <v>14</v>
      </c>
      <c r="J10" s="12">
        <f t="shared" ref="J10:J14" si="0">H10/D10</f>
        <v>0.19354838709677419</v>
      </c>
      <c r="K10" s="13">
        <f>I10/E10</f>
        <v>0.2413793103448276</v>
      </c>
      <c r="L10" s="11"/>
      <c r="O10" s="94">
        <f>DATE(YEAR(AA5),MONTH(AA5),1)</f>
        <v>45444</v>
      </c>
      <c r="P10" s="95"/>
      <c r="Q10" s="9">
        <f>COUNTA(現場稼働状況調査票R6.6月!D8:J38)</f>
        <v>28</v>
      </c>
      <c r="R10" s="9">
        <f>Q10</f>
        <v>28</v>
      </c>
      <c r="S10" s="62">
        <v>0</v>
      </c>
      <c r="T10" s="62">
        <v>1</v>
      </c>
      <c r="U10" s="9">
        <f>S10+T10</f>
        <v>1</v>
      </c>
      <c r="V10" s="24">
        <f>Q10-S10-T10</f>
        <v>27</v>
      </c>
      <c r="W10" s="24">
        <f>V10</f>
        <v>27</v>
      </c>
      <c r="X10" s="24">
        <f>現場稼働状況調査票R6.6月!$I$40</f>
        <v>8</v>
      </c>
      <c r="Y10" s="63"/>
      <c r="Z10" s="9">
        <f>X10+Y10</f>
        <v>8</v>
      </c>
      <c r="AA10" s="24">
        <f>現場稼働状況調査票R6.6月!$I$41</f>
        <v>8</v>
      </c>
      <c r="AB10" s="63"/>
      <c r="AC10" s="9">
        <f>AA10+AB10</f>
        <v>8</v>
      </c>
      <c r="AD10" s="12">
        <f>AA10/V10</f>
        <v>0.29629629629629628</v>
      </c>
      <c r="AE10" s="13">
        <f>AC10/W10</f>
        <v>0.29629629629629628</v>
      </c>
      <c r="AF10" s="24"/>
      <c r="AG10" s="1" t="s">
        <v>191</v>
      </c>
    </row>
    <row r="11" spans="2:33" ht="20.100000000000001" customHeight="1">
      <c r="B11" s="94">
        <f>現場稼働状況調査票R6.8月!$B$2</f>
        <v>45505</v>
      </c>
      <c r="C11" s="95"/>
      <c r="D11" s="63">
        <f>現場稼働状況調査票R6.8月!$C$41</f>
        <v>27</v>
      </c>
      <c r="E11" s="11">
        <f t="shared" ref="E11:E13" si="1">E10+D11</f>
        <v>85</v>
      </c>
      <c r="F11" s="10">
        <f>現場稼働状況調査票R6.8月!$F$41</f>
        <v>22</v>
      </c>
      <c r="G11" s="11">
        <f t="shared" ref="G11:G13" si="2">G10+F11</f>
        <v>68</v>
      </c>
      <c r="H11" s="11">
        <f>現場稼働状況調査票R6.8月!$I$41</f>
        <v>5</v>
      </c>
      <c r="I11" s="11">
        <f>I10+H11</f>
        <v>19</v>
      </c>
      <c r="J11" s="12">
        <f t="shared" si="0"/>
        <v>0.18518518518518517</v>
      </c>
      <c r="K11" s="13">
        <f t="shared" ref="K11:K14" si="3">I11/E11</f>
        <v>0.22352941176470589</v>
      </c>
      <c r="L11" s="11"/>
      <c r="O11" s="92">
        <f>EDATE(O10,1)</f>
        <v>45474</v>
      </c>
      <c r="P11" s="93"/>
      <c r="Q11" s="9">
        <f>COUNTA(現場稼働状況調査票R6.7月!D8:J38)</f>
        <v>31</v>
      </c>
      <c r="R11" s="9">
        <f>R10+Q11</f>
        <v>59</v>
      </c>
      <c r="S11" s="62">
        <v>0</v>
      </c>
      <c r="T11" s="62"/>
      <c r="U11" s="9">
        <f>U10+S11+T11</f>
        <v>1</v>
      </c>
      <c r="V11" s="24">
        <f t="shared" ref="V11:V20" si="4">Q11-S11-T11</f>
        <v>31</v>
      </c>
      <c r="W11" s="24">
        <f>W10+V11</f>
        <v>58</v>
      </c>
      <c r="X11" s="24">
        <f>現場稼働状況調査票R6.7月!I40</f>
        <v>8</v>
      </c>
      <c r="Y11" s="63"/>
      <c r="Z11" s="9">
        <f>Z10+X11+Y11</f>
        <v>16</v>
      </c>
      <c r="AA11" s="24">
        <f>現場稼働状況調査票R6.7月!$I$41</f>
        <v>6</v>
      </c>
      <c r="AB11" s="63"/>
      <c r="AC11" s="9">
        <f>AC10+AA11+AB11</f>
        <v>14</v>
      </c>
      <c r="AD11" s="12">
        <f t="shared" ref="AD11:AD15" si="5">AA11/V11</f>
        <v>0.19354838709677419</v>
      </c>
      <c r="AE11" s="13">
        <f>AC11/W11</f>
        <v>0.2413793103448276</v>
      </c>
      <c r="AF11" s="11"/>
    </row>
    <row r="12" spans="2:33" ht="20.100000000000001" customHeight="1">
      <c r="B12" s="94">
        <f>現場稼働状況調査票R6.9月!$B$2</f>
        <v>45536</v>
      </c>
      <c r="C12" s="95"/>
      <c r="D12" s="63">
        <f>現場稼働状況調査票R6.9月!$C$41</f>
        <v>30</v>
      </c>
      <c r="E12" s="11">
        <f t="shared" si="1"/>
        <v>115</v>
      </c>
      <c r="F12" s="10">
        <f>現場稼働状況調査票R6.9月!$F$41</f>
        <v>27</v>
      </c>
      <c r="G12" s="11">
        <f t="shared" si="2"/>
        <v>95</v>
      </c>
      <c r="H12" s="11">
        <f>現場稼働状況調査票R6.9月!$I$41</f>
        <v>6</v>
      </c>
      <c r="I12" s="11">
        <f t="shared" ref="I12:I19" si="6">I11+H12</f>
        <v>25</v>
      </c>
      <c r="J12" s="12">
        <f t="shared" si="0"/>
        <v>0.2</v>
      </c>
      <c r="K12" s="13">
        <f t="shared" si="3"/>
        <v>0.21739130434782608</v>
      </c>
      <c r="L12" s="11"/>
      <c r="O12" s="92">
        <f t="shared" ref="O12:O20" si="7">EDATE(O11,1)</f>
        <v>45505</v>
      </c>
      <c r="P12" s="93"/>
      <c r="Q12" s="9">
        <f>COUNTA(現場稼働状況調査票R6.8月!D8:J38)</f>
        <v>31</v>
      </c>
      <c r="R12" s="9">
        <f>R11+Q12</f>
        <v>90</v>
      </c>
      <c r="S12" s="62">
        <v>4</v>
      </c>
      <c r="T12" s="62"/>
      <c r="U12" s="9">
        <f>U11+S12+T12</f>
        <v>5</v>
      </c>
      <c r="V12" s="24">
        <f t="shared" si="4"/>
        <v>27</v>
      </c>
      <c r="W12" s="24">
        <f t="shared" ref="W12:W14" si="8">W11+V12</f>
        <v>85</v>
      </c>
      <c r="X12" s="24">
        <f>現場稼働状況調査票R6.8月!$I$40</f>
        <v>9</v>
      </c>
      <c r="Y12" s="63"/>
      <c r="Z12" s="9">
        <f t="shared" ref="Z12:Z20" si="9">Z11+X12+Y12</f>
        <v>25</v>
      </c>
      <c r="AA12" s="24">
        <f>現場稼働状況調査票R6.8月!$I$41</f>
        <v>5</v>
      </c>
      <c r="AB12" s="63"/>
      <c r="AC12" s="9">
        <f t="shared" ref="AC12:AC20" si="10">AC11+AA12+AB12</f>
        <v>19</v>
      </c>
      <c r="AD12" s="12">
        <f t="shared" si="5"/>
        <v>0.18518518518518517</v>
      </c>
      <c r="AE12" s="13">
        <f t="shared" ref="AE12:AE15" si="11">AC12/W12</f>
        <v>0.22352941176470589</v>
      </c>
      <c r="AF12" s="11"/>
    </row>
    <row r="13" spans="2:33" ht="20.100000000000001" customHeight="1">
      <c r="B13" s="94">
        <f>現場稼働状況調査票R6.10月!$B$2</f>
        <v>45566</v>
      </c>
      <c r="C13" s="95"/>
      <c r="D13" s="63">
        <f>現場稼働状況調査票R6.10月!$C$41</f>
        <v>31</v>
      </c>
      <c r="E13" s="11">
        <f t="shared" si="1"/>
        <v>146</v>
      </c>
      <c r="F13" s="10">
        <f>現場稼働状況調査票R6.10月!$F$41</f>
        <v>19</v>
      </c>
      <c r="G13" s="11">
        <f t="shared" si="2"/>
        <v>114</v>
      </c>
      <c r="H13" s="11">
        <f>現場稼働状況調査票R6.10月!$I$41</f>
        <v>4</v>
      </c>
      <c r="I13" s="11">
        <f t="shared" si="6"/>
        <v>29</v>
      </c>
      <c r="J13" s="12">
        <f t="shared" si="0"/>
        <v>0.12903225806451613</v>
      </c>
      <c r="K13" s="13">
        <f t="shared" si="3"/>
        <v>0.19863013698630136</v>
      </c>
      <c r="L13" s="11"/>
      <c r="O13" s="92">
        <f t="shared" si="7"/>
        <v>45536</v>
      </c>
      <c r="P13" s="93"/>
      <c r="Q13" s="9">
        <f>COUNTA(現場稼働状況調査票R6.9月!D8:J38)</f>
        <v>30</v>
      </c>
      <c r="R13" s="9">
        <f t="shared" ref="R13:R20" si="12">R12+Q13</f>
        <v>120</v>
      </c>
      <c r="S13" s="62">
        <v>0</v>
      </c>
      <c r="T13" s="62"/>
      <c r="U13" s="9">
        <f>U12+S13+T13</f>
        <v>5</v>
      </c>
      <c r="V13" s="24">
        <f t="shared" si="4"/>
        <v>30</v>
      </c>
      <c r="W13" s="24">
        <f t="shared" si="8"/>
        <v>115</v>
      </c>
      <c r="X13" s="24">
        <f>現場稼働状況調査票R6.9月!$I$40</f>
        <v>9</v>
      </c>
      <c r="Y13" s="63"/>
      <c r="Z13" s="9">
        <f t="shared" si="9"/>
        <v>34</v>
      </c>
      <c r="AA13" s="24">
        <f>現場稼働状況調査票R6.9月!$I$41</f>
        <v>6</v>
      </c>
      <c r="AB13" s="63"/>
      <c r="AC13" s="9">
        <f t="shared" si="10"/>
        <v>25</v>
      </c>
      <c r="AD13" s="12">
        <f t="shared" si="5"/>
        <v>0.2</v>
      </c>
      <c r="AE13" s="13">
        <f t="shared" si="11"/>
        <v>0.21739130434782608</v>
      </c>
      <c r="AF13" s="11"/>
    </row>
    <row r="14" spans="2:33" ht="20.100000000000001" customHeight="1">
      <c r="B14" s="94">
        <f>現場稼働状況調査票R6.11月!$B$2</f>
        <v>45597</v>
      </c>
      <c r="C14" s="95"/>
      <c r="D14" s="63">
        <f>現場稼働状況調査票R6.11月!$C$41</f>
        <v>30</v>
      </c>
      <c r="E14" s="11">
        <f>E13+D14</f>
        <v>176</v>
      </c>
      <c r="F14" s="10">
        <f>現場稼働状況調査票R6.11月!$F$41</f>
        <v>23</v>
      </c>
      <c r="G14" s="11">
        <f>G13+F14</f>
        <v>137</v>
      </c>
      <c r="H14" s="11">
        <f>現場稼働状況調査票R6.11月!$I$41</f>
        <v>7</v>
      </c>
      <c r="I14" s="11">
        <f t="shared" si="6"/>
        <v>36</v>
      </c>
      <c r="J14" s="12">
        <f t="shared" si="0"/>
        <v>0.23333333333333334</v>
      </c>
      <c r="K14" s="13">
        <f t="shared" si="3"/>
        <v>0.20454545454545456</v>
      </c>
      <c r="L14" s="11"/>
      <c r="O14" s="92">
        <f t="shared" si="7"/>
        <v>45566</v>
      </c>
      <c r="P14" s="93"/>
      <c r="Q14" s="9">
        <f>COUNTA(現場稼働状況調査票R6.10月!D8:J38)</f>
        <v>31</v>
      </c>
      <c r="R14" s="9">
        <f t="shared" si="12"/>
        <v>151</v>
      </c>
      <c r="S14" s="62">
        <v>0</v>
      </c>
      <c r="T14" s="62"/>
      <c r="U14" s="9">
        <f>U13+S14+T14</f>
        <v>5</v>
      </c>
      <c r="V14" s="24">
        <f t="shared" si="4"/>
        <v>31</v>
      </c>
      <c r="W14" s="24">
        <f t="shared" si="8"/>
        <v>146</v>
      </c>
      <c r="X14" s="24">
        <f>現場稼働状況調査票R6.10月!$I$40</f>
        <v>8</v>
      </c>
      <c r="Y14" s="63"/>
      <c r="Z14" s="9">
        <f t="shared" si="9"/>
        <v>42</v>
      </c>
      <c r="AA14" s="24">
        <f>現場稼働状況調査票R6.10月!$I$41</f>
        <v>4</v>
      </c>
      <c r="AB14" s="63"/>
      <c r="AC14" s="9">
        <f t="shared" si="10"/>
        <v>29</v>
      </c>
      <c r="AD14" s="12">
        <f t="shared" si="5"/>
        <v>0.12903225806451613</v>
      </c>
      <c r="AE14" s="13">
        <f t="shared" si="11"/>
        <v>0.19863013698630136</v>
      </c>
      <c r="AF14" s="11"/>
    </row>
    <row r="15" spans="2:33" ht="20.100000000000001" customHeight="1">
      <c r="B15" s="94">
        <f>現場稼働状況調査票R6.12月!$B$2</f>
        <v>45627</v>
      </c>
      <c r="C15" s="95" t="s">
        <v>13</v>
      </c>
      <c r="D15" s="63">
        <f>現場稼働状況調査票R6.12月!$C$41</f>
        <v>27</v>
      </c>
      <c r="E15" s="11">
        <f t="shared" ref="E15:E19" si="13">E14+D15</f>
        <v>203</v>
      </c>
      <c r="F15" s="11">
        <f>現場稼働状況調査票R6.12月!$F$41</f>
        <v>24</v>
      </c>
      <c r="G15" s="11">
        <f t="shared" ref="G15:G18" si="14">G14+F15</f>
        <v>161</v>
      </c>
      <c r="H15" s="11">
        <f>現場稼働状況調査票R6.12月!$I$41</f>
        <v>3</v>
      </c>
      <c r="I15" s="11">
        <f t="shared" si="6"/>
        <v>39</v>
      </c>
      <c r="J15" s="12">
        <f t="shared" ref="J15:J19" si="15">H15/D15</f>
        <v>0.1111111111111111</v>
      </c>
      <c r="K15" s="13">
        <f t="shared" ref="K15:K19" si="16">I15/E15</f>
        <v>0.19211822660098521</v>
      </c>
      <c r="L15" s="11"/>
      <c r="O15" s="92">
        <f t="shared" si="7"/>
        <v>45597</v>
      </c>
      <c r="P15" s="93"/>
      <c r="Q15" s="9">
        <f>COUNTA(現場稼働状況調査票R6.11月!D8:J38)</f>
        <v>30</v>
      </c>
      <c r="R15" s="9">
        <f t="shared" si="12"/>
        <v>181</v>
      </c>
      <c r="S15" s="62">
        <v>0</v>
      </c>
      <c r="T15" s="62"/>
      <c r="U15" s="9">
        <f t="shared" ref="U15:U20" si="17">U14+S15+T15</f>
        <v>5</v>
      </c>
      <c r="V15" s="24">
        <f t="shared" si="4"/>
        <v>30</v>
      </c>
      <c r="W15" s="24">
        <f>W14+V15</f>
        <v>176</v>
      </c>
      <c r="X15" s="24">
        <f>現場稼働状況調査票R6.11月!$I$40</f>
        <v>9</v>
      </c>
      <c r="Y15" s="63"/>
      <c r="Z15" s="9">
        <f t="shared" si="9"/>
        <v>51</v>
      </c>
      <c r="AA15" s="24">
        <f>現場稼働状況調査票R6.11月!$I$41</f>
        <v>7</v>
      </c>
      <c r="AB15" s="63"/>
      <c r="AC15" s="9">
        <f t="shared" si="10"/>
        <v>36</v>
      </c>
      <c r="AD15" s="12">
        <f t="shared" si="5"/>
        <v>0.23333333333333334</v>
      </c>
      <c r="AE15" s="13">
        <f t="shared" si="11"/>
        <v>0.20454545454545456</v>
      </c>
      <c r="AF15" s="11"/>
    </row>
    <row r="16" spans="2:33" ht="20.100000000000001" customHeight="1">
      <c r="B16" s="94">
        <f>現場稼働状況調査票R7.1月!$B$2</f>
        <v>45658</v>
      </c>
      <c r="C16" s="95" t="s">
        <v>14</v>
      </c>
      <c r="D16" s="63">
        <f>現場稼働状況調査票R7.1月!$C$41</f>
        <v>28</v>
      </c>
      <c r="E16" s="11">
        <f t="shared" si="13"/>
        <v>231</v>
      </c>
      <c r="F16" s="10">
        <f>現場稼働状況調査票R7.1月!$F$41</f>
        <v>21</v>
      </c>
      <c r="G16" s="11">
        <f t="shared" si="14"/>
        <v>182</v>
      </c>
      <c r="H16" s="11">
        <f>現場稼働状況調査票R7.1月!$I$41</f>
        <v>7</v>
      </c>
      <c r="I16" s="11">
        <f t="shared" si="6"/>
        <v>46</v>
      </c>
      <c r="J16" s="12">
        <f t="shared" si="15"/>
        <v>0.25</v>
      </c>
      <c r="K16" s="13">
        <f t="shared" si="16"/>
        <v>0.19913419913419914</v>
      </c>
      <c r="L16" s="11"/>
      <c r="O16" s="92">
        <f t="shared" si="7"/>
        <v>45627</v>
      </c>
      <c r="P16" s="93"/>
      <c r="Q16" s="9">
        <f>COUNTA(現場稼働状況調査票R6.12月!D8:J38)</f>
        <v>31</v>
      </c>
      <c r="R16" s="9">
        <f t="shared" si="12"/>
        <v>212</v>
      </c>
      <c r="S16" s="62">
        <v>4</v>
      </c>
      <c r="T16" s="62"/>
      <c r="U16" s="9">
        <f t="shared" si="17"/>
        <v>9</v>
      </c>
      <c r="V16" s="24">
        <f t="shared" si="4"/>
        <v>27</v>
      </c>
      <c r="W16" s="24">
        <f>W15+V16</f>
        <v>203</v>
      </c>
      <c r="X16" s="24">
        <f>現場稼働状況調査票R6.12月!$I$40</f>
        <v>7</v>
      </c>
      <c r="Y16" s="63"/>
      <c r="Z16" s="9">
        <f t="shared" si="9"/>
        <v>58</v>
      </c>
      <c r="AA16" s="24">
        <f>現場稼働状況調査票R6.12月!$I$41</f>
        <v>3</v>
      </c>
      <c r="AB16" s="63"/>
      <c r="AC16" s="9">
        <f t="shared" si="10"/>
        <v>39</v>
      </c>
      <c r="AD16" s="12">
        <f>AA16/V16</f>
        <v>0.1111111111111111</v>
      </c>
      <c r="AE16" s="13">
        <f>AC16/W16</f>
        <v>0.19211822660098521</v>
      </c>
      <c r="AF16" s="11"/>
    </row>
    <row r="17" spans="2:32" ht="20.100000000000001" customHeight="1">
      <c r="B17" s="94">
        <f>現場稼働状況調査票R7.2月!$B$2</f>
        <v>45689</v>
      </c>
      <c r="C17" s="95" t="s">
        <v>15</v>
      </c>
      <c r="D17" s="63">
        <f>現場稼働状況調査票R7.2月!$C$41</f>
        <v>28</v>
      </c>
      <c r="E17" s="11">
        <f t="shared" si="13"/>
        <v>259</v>
      </c>
      <c r="F17" s="10">
        <f>現場稼働状況調査票R7.2月!$F$41</f>
        <v>22</v>
      </c>
      <c r="G17" s="11">
        <f t="shared" si="14"/>
        <v>204</v>
      </c>
      <c r="H17" s="11">
        <f>現場稼働状況調査票R7.2月!$I$41</f>
        <v>6</v>
      </c>
      <c r="I17" s="11">
        <f t="shared" si="6"/>
        <v>52</v>
      </c>
      <c r="J17" s="12">
        <f t="shared" si="15"/>
        <v>0.21428571428571427</v>
      </c>
      <c r="K17" s="13">
        <f t="shared" si="16"/>
        <v>0.20077220077220076</v>
      </c>
      <c r="L17" s="11"/>
      <c r="O17" s="92">
        <f t="shared" si="7"/>
        <v>45658</v>
      </c>
      <c r="P17" s="93"/>
      <c r="Q17" s="9">
        <f>COUNTA(現場稼働状況調査票R7.1月!D8:J38)</f>
        <v>31</v>
      </c>
      <c r="R17" s="9">
        <f t="shared" si="12"/>
        <v>243</v>
      </c>
      <c r="S17" s="62">
        <v>3</v>
      </c>
      <c r="T17" s="62"/>
      <c r="U17" s="9">
        <f t="shared" si="17"/>
        <v>12</v>
      </c>
      <c r="V17" s="24">
        <f t="shared" si="4"/>
        <v>28</v>
      </c>
      <c r="W17" s="24">
        <f>W16+V17</f>
        <v>231</v>
      </c>
      <c r="X17" s="24">
        <f>現場稼働状況調査票R7.1月!$I$40</f>
        <v>9</v>
      </c>
      <c r="Y17" s="63"/>
      <c r="Z17" s="9">
        <f t="shared" si="9"/>
        <v>67</v>
      </c>
      <c r="AA17" s="24">
        <f>現場稼働状況調査票R7.1月!$I$41</f>
        <v>7</v>
      </c>
      <c r="AB17" s="63"/>
      <c r="AC17" s="9">
        <f t="shared" si="10"/>
        <v>46</v>
      </c>
      <c r="AD17" s="12">
        <f t="shared" ref="AD17:AD20" si="18">AA17/V17</f>
        <v>0.25</v>
      </c>
      <c r="AE17" s="13">
        <f t="shared" ref="AE17:AE20" si="19">AC17/W17</f>
        <v>0.19913419913419914</v>
      </c>
      <c r="AF17" s="11"/>
    </row>
    <row r="18" spans="2:32" ht="20.100000000000001" customHeight="1">
      <c r="B18" s="94">
        <f>現場稼働状況調査票R7.3月!$B$2</f>
        <v>45717</v>
      </c>
      <c r="C18" s="95" t="s">
        <v>16</v>
      </c>
      <c r="D18" s="63">
        <f>現場稼働状況調査票R7.3月!$C$41</f>
        <v>31</v>
      </c>
      <c r="E18" s="11">
        <f t="shared" si="13"/>
        <v>290</v>
      </c>
      <c r="F18" s="10">
        <f>現場稼働状況調査票R7.3月!$F$41</f>
        <v>26</v>
      </c>
      <c r="G18" s="11">
        <f t="shared" si="14"/>
        <v>230</v>
      </c>
      <c r="H18" s="11">
        <f>現場稼働状況調査票R7.3月!$I$41</f>
        <v>7</v>
      </c>
      <c r="I18" s="11">
        <f t="shared" si="6"/>
        <v>59</v>
      </c>
      <c r="J18" s="12">
        <f t="shared" si="15"/>
        <v>0.22580645161290322</v>
      </c>
      <c r="K18" s="13">
        <f t="shared" si="16"/>
        <v>0.20344827586206896</v>
      </c>
      <c r="L18" s="11"/>
      <c r="O18" s="92">
        <f t="shared" si="7"/>
        <v>45689</v>
      </c>
      <c r="P18" s="93"/>
      <c r="Q18" s="9">
        <f>COUNTA(現場稼働状況調査票R7.2月!D8:J38)</f>
        <v>28</v>
      </c>
      <c r="R18" s="9">
        <f t="shared" si="12"/>
        <v>271</v>
      </c>
      <c r="S18" s="62">
        <v>0</v>
      </c>
      <c r="T18" s="62"/>
      <c r="U18" s="9">
        <f t="shared" si="17"/>
        <v>12</v>
      </c>
      <c r="V18" s="24">
        <f t="shared" si="4"/>
        <v>28</v>
      </c>
      <c r="W18" s="24">
        <f t="shared" ref="W18:W20" si="20">W17+V18</f>
        <v>259</v>
      </c>
      <c r="X18" s="24">
        <f>現場稼働状況調査票R7.2月!$I$40</f>
        <v>8</v>
      </c>
      <c r="Y18" s="63"/>
      <c r="Z18" s="9">
        <f t="shared" si="9"/>
        <v>75</v>
      </c>
      <c r="AA18" s="24">
        <f>現場稼働状況調査票R7.2月!$I$41</f>
        <v>6</v>
      </c>
      <c r="AB18" s="63"/>
      <c r="AC18" s="9">
        <f t="shared" si="10"/>
        <v>52</v>
      </c>
      <c r="AD18" s="12">
        <f t="shared" si="18"/>
        <v>0.21428571428571427</v>
      </c>
      <c r="AE18" s="13">
        <f t="shared" si="19"/>
        <v>0.20077220077220076</v>
      </c>
      <c r="AF18" s="11"/>
    </row>
    <row r="19" spans="2:32" ht="20.100000000000001" customHeight="1">
      <c r="B19" s="94">
        <f>現場稼働状況調査票R7.4月!$B$2</f>
        <v>45748</v>
      </c>
      <c r="C19" s="95" t="s">
        <v>41</v>
      </c>
      <c r="D19" s="63">
        <f>現場稼働状況調査票R7.4月!$C$41</f>
        <v>21</v>
      </c>
      <c r="E19" s="11">
        <f t="shared" si="13"/>
        <v>311</v>
      </c>
      <c r="F19" s="10">
        <f>現場稼働状況調査票R7.4月!$F$41</f>
        <v>15</v>
      </c>
      <c r="G19" s="11">
        <f>G18+F19</f>
        <v>245</v>
      </c>
      <c r="H19" s="11">
        <f>現場稼働状況調査票R7.4月!$I$41</f>
        <v>6</v>
      </c>
      <c r="I19" s="11">
        <f t="shared" si="6"/>
        <v>65</v>
      </c>
      <c r="J19" s="12">
        <f t="shared" si="15"/>
        <v>0.2857142857142857</v>
      </c>
      <c r="K19" s="13">
        <f t="shared" si="16"/>
        <v>0.20900321543408359</v>
      </c>
      <c r="L19" s="11" t="s">
        <v>178</v>
      </c>
      <c r="O19" s="92">
        <f t="shared" si="7"/>
        <v>45717</v>
      </c>
      <c r="P19" s="93"/>
      <c r="Q19" s="9">
        <f>COUNTA(現場稼働状況調査票R7.3月!D8:J38)</f>
        <v>31</v>
      </c>
      <c r="R19" s="9">
        <f t="shared" si="12"/>
        <v>302</v>
      </c>
      <c r="S19" s="62">
        <v>0</v>
      </c>
      <c r="T19" s="62"/>
      <c r="U19" s="9">
        <f t="shared" si="17"/>
        <v>12</v>
      </c>
      <c r="V19" s="24">
        <f t="shared" si="4"/>
        <v>31</v>
      </c>
      <c r="W19" s="24">
        <f t="shared" si="20"/>
        <v>290</v>
      </c>
      <c r="X19" s="24">
        <f>現場稼働状況調査票R7.3月!$I$40</f>
        <v>10</v>
      </c>
      <c r="Y19" s="63"/>
      <c r="Z19" s="9">
        <f t="shared" si="9"/>
        <v>85</v>
      </c>
      <c r="AA19" s="24">
        <f>現場稼働状況調査票R7.3月!$I$41</f>
        <v>7</v>
      </c>
      <c r="AB19" s="63"/>
      <c r="AC19" s="9">
        <f t="shared" si="10"/>
        <v>59</v>
      </c>
      <c r="AD19" s="12">
        <f t="shared" si="18"/>
        <v>0.22580645161290322</v>
      </c>
      <c r="AE19" s="13">
        <f t="shared" si="19"/>
        <v>0.20344827586206896</v>
      </c>
      <c r="AF19" s="11"/>
    </row>
    <row r="20" spans="2:32" ht="20.100000000000001" customHeight="1">
      <c r="B20" s="8"/>
      <c r="C20" s="9"/>
      <c r="D20" s="10"/>
      <c r="E20" s="11"/>
      <c r="F20" s="10"/>
      <c r="G20" s="11"/>
      <c r="H20" s="11"/>
      <c r="I20" s="11"/>
      <c r="J20" s="12"/>
      <c r="K20" s="13"/>
      <c r="L20" s="11"/>
      <c r="O20" s="92">
        <f t="shared" si="7"/>
        <v>45748</v>
      </c>
      <c r="P20" s="93"/>
      <c r="Q20" s="9">
        <f>COUNTA(現場稼働状況調査票R7.4月!D8:J38)</f>
        <v>21</v>
      </c>
      <c r="R20" s="9">
        <f t="shared" si="12"/>
        <v>323</v>
      </c>
      <c r="S20" s="62">
        <v>0</v>
      </c>
      <c r="T20" s="62"/>
      <c r="U20" s="9">
        <f t="shared" si="17"/>
        <v>12</v>
      </c>
      <c r="V20" s="24">
        <f t="shared" si="4"/>
        <v>21</v>
      </c>
      <c r="W20" s="24">
        <f t="shared" si="20"/>
        <v>311</v>
      </c>
      <c r="X20" s="24">
        <f>現場稼働状況調査票R7.4月!$I$40</f>
        <v>6</v>
      </c>
      <c r="Y20" s="63"/>
      <c r="Z20" s="9">
        <f t="shared" si="9"/>
        <v>91</v>
      </c>
      <c r="AA20" s="24">
        <f>現場稼働状況調査票R7.4月!$I$41</f>
        <v>6</v>
      </c>
      <c r="AB20" s="63"/>
      <c r="AC20" s="9">
        <f t="shared" si="10"/>
        <v>65</v>
      </c>
      <c r="AD20" s="12">
        <f t="shared" si="18"/>
        <v>0.2857142857142857</v>
      </c>
      <c r="AE20" s="13">
        <f t="shared" si="19"/>
        <v>0.20900321543408359</v>
      </c>
      <c r="AF20" s="11"/>
    </row>
    <row r="21" spans="2:32" ht="20.100000000000001" customHeight="1">
      <c r="B21" s="8"/>
      <c r="C21" s="9"/>
      <c r="D21" s="11"/>
      <c r="E21" s="11"/>
      <c r="F21" s="11"/>
      <c r="G21" s="11"/>
      <c r="H21" s="11"/>
      <c r="I21" s="11"/>
      <c r="J21" s="12"/>
      <c r="K21" s="13"/>
      <c r="L21" s="11"/>
      <c r="O21" s="8"/>
      <c r="P21" s="9"/>
      <c r="Q21" s="9"/>
      <c r="R21" s="9"/>
      <c r="S21" s="33"/>
      <c r="T21" s="33"/>
      <c r="U21" s="9"/>
      <c r="V21" s="11"/>
      <c r="W21" s="11"/>
      <c r="X21" s="10"/>
      <c r="Y21" s="10"/>
      <c r="Z21" s="11"/>
      <c r="AA21" s="10"/>
      <c r="AB21" s="10"/>
      <c r="AC21" s="11"/>
      <c r="AD21" s="12"/>
      <c r="AE21" s="13"/>
      <c r="AF21" s="11"/>
    </row>
    <row r="22" spans="2:32" ht="20.100000000000001" customHeight="1">
      <c r="B22" s="8"/>
      <c r="C22" s="9"/>
      <c r="D22" s="11"/>
      <c r="E22" s="11"/>
      <c r="F22" s="11"/>
      <c r="G22" s="11"/>
      <c r="H22" s="11"/>
      <c r="I22" s="11"/>
      <c r="J22" s="11"/>
      <c r="K22" s="11"/>
      <c r="L22" s="11"/>
      <c r="O22" s="8"/>
      <c r="P22" s="9"/>
      <c r="Q22" s="9"/>
      <c r="R22" s="9"/>
      <c r="S22" s="33"/>
      <c r="T22" s="33"/>
      <c r="U22" s="9"/>
      <c r="V22" s="11"/>
      <c r="W22" s="11"/>
      <c r="X22" s="10"/>
      <c r="Y22" s="10"/>
      <c r="Z22" s="11"/>
      <c r="AA22" s="10"/>
      <c r="AB22" s="10"/>
      <c r="AC22" s="11"/>
      <c r="AD22" s="11"/>
      <c r="AE22" s="11"/>
      <c r="AF22" s="11"/>
    </row>
    <row r="23" spans="2:32" ht="20.100000000000001" customHeight="1">
      <c r="B23" s="8"/>
      <c r="C23" s="9"/>
      <c r="D23" s="11"/>
      <c r="E23" s="11"/>
      <c r="F23" s="11"/>
      <c r="G23" s="11"/>
      <c r="H23" s="11"/>
      <c r="I23" s="11"/>
      <c r="J23" s="11"/>
      <c r="K23" s="11"/>
      <c r="L23" s="11"/>
      <c r="O23" s="8"/>
      <c r="P23" s="9"/>
      <c r="Q23" s="9"/>
      <c r="R23" s="9"/>
      <c r="S23" s="33"/>
      <c r="T23" s="33"/>
      <c r="U23" s="9"/>
      <c r="V23" s="11"/>
      <c r="W23" s="11"/>
      <c r="X23" s="10"/>
      <c r="Y23" s="10"/>
      <c r="Z23" s="11"/>
      <c r="AA23" s="10"/>
      <c r="AB23" s="10"/>
      <c r="AC23" s="11"/>
      <c r="AD23" s="11"/>
      <c r="AE23" s="11"/>
      <c r="AF23" s="11"/>
    </row>
    <row r="24" spans="2:32" ht="20.100000000000001" customHeight="1">
      <c r="B24" s="8"/>
      <c r="C24" s="9"/>
      <c r="D24" s="11"/>
      <c r="E24" s="11"/>
      <c r="F24" s="11"/>
      <c r="G24" s="11"/>
      <c r="H24" s="11"/>
      <c r="I24" s="11"/>
      <c r="J24" s="11"/>
      <c r="K24" s="11"/>
      <c r="L24" s="11"/>
      <c r="O24" s="8"/>
      <c r="P24" s="9"/>
      <c r="Q24" s="9"/>
      <c r="R24" s="9"/>
      <c r="S24" s="33"/>
      <c r="T24" s="33"/>
      <c r="U24" s="9"/>
      <c r="V24" s="11"/>
      <c r="W24" s="11"/>
      <c r="X24" s="10"/>
      <c r="Y24" s="10"/>
      <c r="Z24" s="11"/>
      <c r="AA24" s="10"/>
      <c r="AB24" s="10"/>
      <c r="AC24" s="11"/>
      <c r="AD24" s="11"/>
      <c r="AE24" s="11"/>
      <c r="AF24" s="11"/>
    </row>
    <row r="25" spans="2:32" ht="20.100000000000001" customHeight="1">
      <c r="B25" s="8"/>
      <c r="C25" s="9"/>
      <c r="D25" s="11"/>
      <c r="E25" s="11"/>
      <c r="F25" s="11"/>
      <c r="G25" s="11"/>
      <c r="H25" s="11"/>
      <c r="I25" s="11"/>
      <c r="J25" s="11"/>
      <c r="K25" s="11"/>
      <c r="L25" s="11"/>
      <c r="O25" s="8"/>
      <c r="P25" s="9"/>
      <c r="Q25" s="9"/>
      <c r="R25" s="9"/>
      <c r="S25" s="33"/>
      <c r="T25" s="33"/>
      <c r="U25" s="9"/>
      <c r="V25" s="11"/>
      <c r="W25" s="11"/>
      <c r="X25" s="10"/>
      <c r="Y25" s="10"/>
      <c r="Z25" s="11"/>
      <c r="AA25" s="10"/>
      <c r="AB25" s="10"/>
      <c r="AC25" s="11"/>
      <c r="AD25" s="11"/>
      <c r="AE25" s="11"/>
      <c r="AF25" s="11"/>
    </row>
    <row r="26" spans="2:32" ht="20.100000000000001" customHeight="1">
      <c r="B26" s="8"/>
      <c r="C26" s="9"/>
      <c r="D26" s="11"/>
      <c r="E26" s="11"/>
      <c r="F26" s="11"/>
      <c r="G26" s="11"/>
      <c r="H26" s="11"/>
      <c r="I26" s="11"/>
      <c r="J26" s="11"/>
      <c r="K26" s="11"/>
      <c r="L26" s="11"/>
      <c r="O26" s="8"/>
      <c r="P26" s="9"/>
      <c r="Q26" s="9"/>
      <c r="R26" s="9"/>
      <c r="S26" s="33"/>
      <c r="T26" s="33"/>
      <c r="U26" s="9"/>
      <c r="V26" s="11"/>
      <c r="W26" s="11"/>
      <c r="X26" s="10"/>
      <c r="Y26" s="10"/>
      <c r="Z26" s="11"/>
      <c r="AA26" s="10"/>
      <c r="AB26" s="10"/>
      <c r="AC26" s="11"/>
      <c r="AD26" s="11"/>
      <c r="AE26" s="11"/>
      <c r="AF26" s="11"/>
    </row>
    <row r="27" spans="2:32" ht="20.100000000000001" customHeight="1">
      <c r="B27" s="8"/>
      <c r="C27" s="9"/>
      <c r="D27" s="11"/>
      <c r="E27" s="11"/>
      <c r="F27" s="11"/>
      <c r="G27" s="11"/>
      <c r="H27" s="11"/>
      <c r="I27" s="11"/>
      <c r="J27" s="11"/>
      <c r="K27" s="11"/>
      <c r="L27" s="11"/>
      <c r="O27" s="8"/>
      <c r="P27" s="9"/>
      <c r="Q27" s="9"/>
      <c r="R27" s="9"/>
      <c r="S27" s="33"/>
      <c r="T27" s="33"/>
      <c r="U27" s="9"/>
      <c r="V27" s="11"/>
      <c r="W27" s="11"/>
      <c r="X27" s="10"/>
      <c r="Y27" s="10"/>
      <c r="Z27" s="11"/>
      <c r="AA27" s="10"/>
      <c r="AB27" s="10"/>
      <c r="AC27" s="11"/>
      <c r="AD27" s="11"/>
      <c r="AE27" s="11"/>
      <c r="AF27" s="11"/>
    </row>
    <row r="28" spans="2:32" ht="20.100000000000001" customHeight="1">
      <c r="B28" s="8"/>
      <c r="C28" s="9"/>
      <c r="D28" s="11"/>
      <c r="E28" s="11"/>
      <c r="F28" s="11"/>
      <c r="G28" s="11"/>
      <c r="H28" s="11"/>
      <c r="I28" s="11"/>
      <c r="J28" s="11"/>
      <c r="K28" s="11"/>
      <c r="L28" s="11"/>
      <c r="O28" s="8"/>
      <c r="P28" s="9"/>
      <c r="Q28" s="9"/>
      <c r="R28" s="9"/>
      <c r="S28" s="33"/>
      <c r="T28" s="33"/>
      <c r="U28" s="9"/>
      <c r="V28" s="11"/>
      <c r="W28" s="11"/>
      <c r="X28" s="10"/>
      <c r="Y28" s="10"/>
      <c r="Z28" s="11"/>
      <c r="AA28" s="10"/>
      <c r="AB28" s="10"/>
      <c r="AC28" s="11"/>
      <c r="AD28" s="11"/>
      <c r="AE28" s="11"/>
      <c r="AF28" s="11"/>
    </row>
    <row r="29" spans="2:32" ht="20.100000000000001" customHeight="1">
      <c r="B29" s="8"/>
      <c r="C29" s="9"/>
      <c r="D29" s="11"/>
      <c r="E29" s="11"/>
      <c r="F29" s="11"/>
      <c r="G29" s="11"/>
      <c r="H29" s="11"/>
      <c r="I29" s="11"/>
      <c r="J29" s="11"/>
      <c r="K29" s="11"/>
      <c r="L29" s="11"/>
      <c r="O29" s="8"/>
      <c r="P29" s="9"/>
      <c r="Q29" s="9"/>
      <c r="R29" s="9"/>
      <c r="S29" s="33"/>
      <c r="T29" s="33"/>
      <c r="U29" s="9"/>
      <c r="V29" s="11"/>
      <c r="W29" s="11"/>
      <c r="X29" s="10"/>
      <c r="Y29" s="10"/>
      <c r="Z29" s="11"/>
      <c r="AA29" s="10"/>
      <c r="AB29" s="10"/>
      <c r="AC29" s="11"/>
      <c r="AD29" s="11"/>
      <c r="AE29" s="11"/>
      <c r="AF29" s="11"/>
    </row>
    <row r="30" spans="2:32" ht="20.100000000000001" customHeight="1">
      <c r="B30" s="8"/>
      <c r="C30" s="9"/>
      <c r="D30" s="11"/>
      <c r="E30" s="11"/>
      <c r="F30" s="11"/>
      <c r="G30" s="11"/>
      <c r="H30" s="11"/>
      <c r="I30" s="11"/>
      <c r="J30" s="11"/>
      <c r="K30" s="11"/>
      <c r="L30" s="11"/>
      <c r="O30" s="8"/>
      <c r="P30" s="9"/>
      <c r="Q30" s="9"/>
      <c r="R30" s="9"/>
      <c r="S30" s="33"/>
      <c r="T30" s="33"/>
      <c r="U30" s="9"/>
      <c r="V30" s="11"/>
      <c r="W30" s="11"/>
      <c r="X30" s="10"/>
      <c r="Y30" s="10"/>
      <c r="Z30" s="11"/>
      <c r="AA30" s="10"/>
      <c r="AB30" s="10"/>
      <c r="AC30" s="11"/>
      <c r="AD30" s="11"/>
      <c r="AE30" s="11"/>
      <c r="AF30" s="11"/>
    </row>
    <row r="31" spans="2:32" ht="20.100000000000001" customHeight="1">
      <c r="B31" s="8"/>
      <c r="C31" s="9"/>
      <c r="D31" s="11"/>
      <c r="E31" s="11"/>
      <c r="F31" s="11"/>
      <c r="G31" s="11"/>
      <c r="H31" s="11"/>
      <c r="I31" s="11"/>
      <c r="J31" s="11"/>
      <c r="K31" s="11"/>
      <c r="L31" s="11"/>
      <c r="O31" s="8"/>
      <c r="P31" s="9"/>
      <c r="Q31" s="9"/>
      <c r="R31" s="9"/>
      <c r="S31" s="33"/>
      <c r="T31" s="33"/>
      <c r="U31" s="9"/>
      <c r="V31" s="11"/>
      <c r="W31" s="11"/>
      <c r="X31" s="10"/>
      <c r="Y31" s="10"/>
      <c r="Z31" s="11"/>
      <c r="AA31" s="10"/>
      <c r="AB31" s="10"/>
      <c r="AC31" s="11"/>
      <c r="AD31" s="11"/>
      <c r="AE31" s="11"/>
      <c r="AF31" s="11"/>
    </row>
    <row r="32" spans="2:32" ht="20.100000000000001" customHeight="1" thickBot="1">
      <c r="B32" s="8"/>
      <c r="C32" s="9"/>
      <c r="D32" s="11"/>
      <c r="E32" s="11"/>
      <c r="F32" s="11"/>
      <c r="G32" s="11"/>
      <c r="H32" s="11"/>
      <c r="I32" s="11"/>
      <c r="J32" s="11"/>
      <c r="K32" s="11"/>
      <c r="L32" s="11"/>
      <c r="O32" s="25"/>
      <c r="P32" s="26"/>
      <c r="Q32" s="26"/>
      <c r="R32" s="26"/>
      <c r="S32" s="34"/>
      <c r="T32" s="34"/>
      <c r="U32" s="26"/>
      <c r="V32" s="27"/>
      <c r="W32" s="27"/>
      <c r="X32" s="28"/>
      <c r="Y32" s="28"/>
      <c r="Z32" s="27"/>
      <c r="AA32" s="28"/>
      <c r="AB32" s="28"/>
      <c r="AC32" s="27"/>
      <c r="AD32" s="27"/>
      <c r="AE32" s="27"/>
      <c r="AF32" s="27"/>
    </row>
    <row r="33" spans="2:32" ht="20.100000000000001" customHeight="1" thickTop="1" thickBot="1">
      <c r="B33" s="8"/>
      <c r="C33" s="9"/>
      <c r="D33" s="11"/>
      <c r="E33" s="11"/>
      <c r="F33" s="11"/>
      <c r="G33" s="11"/>
      <c r="H33" s="11"/>
      <c r="I33" s="11"/>
      <c r="J33" s="11"/>
      <c r="K33" s="11"/>
      <c r="L33" s="11"/>
      <c r="O33" s="29"/>
      <c r="P33" s="30"/>
      <c r="Q33" s="30"/>
      <c r="R33" s="30">
        <f>INDEX(R10:R32,COUNTA(R10:R32))</f>
        <v>323</v>
      </c>
      <c r="S33" s="30"/>
      <c r="T33" s="30"/>
      <c r="U33" s="30">
        <f>INDEX(U10:U32,COUNTA(U10:U32))</f>
        <v>12</v>
      </c>
      <c r="V33" s="29"/>
      <c r="W33" s="43">
        <f>INDEX(W10:W32,COUNTA(W10:W32))</f>
        <v>311</v>
      </c>
      <c r="X33" s="39"/>
      <c r="Y33" s="41"/>
      <c r="Z33" s="43">
        <f>INDEX(Z10:Z32,COUNTA(Z10:Z32))</f>
        <v>91</v>
      </c>
      <c r="AA33" s="39"/>
      <c r="AB33" s="41"/>
      <c r="AC33" s="43">
        <f>INDEX(AC10:AC32,COUNTA(AC10:AC32))</f>
        <v>65</v>
      </c>
      <c r="AD33" s="39"/>
      <c r="AE33" s="31"/>
      <c r="AF33" s="31"/>
    </row>
    <row r="34" spans="2:32" ht="20.100000000000001" customHeight="1">
      <c r="B34" s="35"/>
      <c r="C34" s="36"/>
      <c r="D34" s="35"/>
      <c r="E34" s="35"/>
      <c r="F34" s="35"/>
      <c r="G34" s="35"/>
      <c r="H34" s="35"/>
      <c r="I34" s="35"/>
      <c r="J34" s="35"/>
      <c r="K34" s="35"/>
      <c r="L34" s="35"/>
      <c r="O34" s="35" t="s">
        <v>163</v>
      </c>
      <c r="P34" s="36"/>
      <c r="Q34" s="36"/>
      <c r="R34" s="36"/>
      <c r="S34" s="36"/>
      <c r="T34" s="36"/>
      <c r="U34" s="36"/>
      <c r="V34" s="35"/>
      <c r="W34" s="42"/>
      <c r="X34" s="35"/>
      <c r="Y34" s="35"/>
      <c r="Z34" s="42"/>
      <c r="AA34" s="35"/>
      <c r="AB34" s="35"/>
      <c r="AC34" s="42"/>
      <c r="AD34" s="35"/>
      <c r="AE34" s="35"/>
      <c r="AF34" s="35"/>
    </row>
    <row r="35" spans="2:32" ht="20.100000000000001" customHeight="1">
      <c r="B35" s="123"/>
      <c r="C35" s="123"/>
      <c r="D35" s="123"/>
      <c r="E35" s="123"/>
      <c r="F35" s="123"/>
      <c r="G35" s="123" t="s">
        <v>18</v>
      </c>
      <c r="H35" s="123"/>
      <c r="I35" s="6"/>
      <c r="J35" s="76" t="s">
        <v>19</v>
      </c>
      <c r="K35" s="89"/>
      <c r="L35" s="89"/>
      <c r="M35" s="77"/>
      <c r="O35" s="6"/>
      <c r="P35" s="32"/>
      <c r="Q35" s="32"/>
      <c r="R35" s="32"/>
      <c r="S35" s="32"/>
      <c r="T35" s="32"/>
      <c r="U35" s="32"/>
      <c r="V35" s="6"/>
      <c r="W35" s="32"/>
      <c r="X35" s="6"/>
      <c r="Y35" s="6"/>
      <c r="Z35" s="32"/>
      <c r="AA35" s="6"/>
      <c r="AB35" s="6"/>
      <c r="AC35" s="32"/>
      <c r="AD35" s="6"/>
      <c r="AE35" s="6"/>
      <c r="AF35" s="6"/>
    </row>
    <row r="36" spans="2:32" ht="20.100000000000001" customHeight="1">
      <c r="B36" s="119" t="s">
        <v>11</v>
      </c>
      <c r="C36" s="119"/>
      <c r="D36" s="119"/>
      <c r="E36" s="119"/>
      <c r="F36" s="119"/>
      <c r="G36" s="120">
        <v>0.28499999999999998</v>
      </c>
      <c r="H36" s="120"/>
      <c r="I36" s="16" t="str">
        <f>IF(G36&lt;J36,"&lt;","&gt;")</f>
        <v>&gt;</v>
      </c>
      <c r="J36" s="121">
        <f>K19</f>
        <v>0.20900321543408359</v>
      </c>
      <c r="K36" s="122"/>
      <c r="L36" s="88" t="str">
        <f>IF(J36&gt;=0.285,L40,IF(AND(0.285&gt;J36,J36&gt;=0.25),L39,IF(AND(0.25&gt;J36,J36&gt;=0.214),L38,IF(J36&lt;0.214,L41))))</f>
        <v>要注意</v>
      </c>
      <c r="M36" s="88"/>
      <c r="O36" s="106" t="s">
        <v>11</v>
      </c>
      <c r="P36" s="106"/>
      <c r="Q36" s="106"/>
      <c r="R36" s="106"/>
      <c r="S36" s="106"/>
      <c r="T36" s="106" t="s">
        <v>18</v>
      </c>
      <c r="U36" s="106"/>
      <c r="V36" s="106"/>
      <c r="W36" s="106"/>
      <c r="X36" s="106"/>
      <c r="Y36" s="106"/>
      <c r="Z36" s="106"/>
      <c r="AA36" s="106"/>
      <c r="AB36" s="88" t="s">
        <v>19</v>
      </c>
      <c r="AC36" s="88"/>
      <c r="AD36" s="88"/>
      <c r="AE36" s="88"/>
      <c r="AF36" s="88"/>
    </row>
    <row r="37" spans="2:32" ht="18.75" customHeight="1">
      <c r="B37" s="3"/>
      <c r="D37" s="3"/>
      <c r="E37" s="3"/>
      <c r="F37" s="3"/>
      <c r="G37" s="3"/>
      <c r="H37" s="3"/>
      <c r="I37" s="3"/>
      <c r="J37" s="3"/>
      <c r="K37" s="3"/>
      <c r="L37" s="3"/>
      <c r="O37" s="106"/>
      <c r="P37" s="106"/>
      <c r="Q37" s="106"/>
      <c r="R37" s="106"/>
      <c r="S37" s="106"/>
      <c r="T37" s="99">
        <v>28.5</v>
      </c>
      <c r="U37" s="100"/>
      <c r="V37" s="45" t="s">
        <v>169</v>
      </c>
      <c r="W37" s="106" t="str">
        <f>IF(T37&gt;=28.5,AE42,IF(AND(28.5&gt;T37,T37&gt;=25),AE41,IF(AND(25&gt;T37,T37&gt;=21.4),AE40,"")))</f>
        <v>4週8休以上 (週休2日確保)</v>
      </c>
      <c r="X37" s="106"/>
      <c r="Y37" s="106"/>
      <c r="Z37" s="106"/>
      <c r="AA37" s="106"/>
      <c r="AB37" s="101">
        <f>AC33/W33*100</f>
        <v>20.90032154340836</v>
      </c>
      <c r="AC37" s="102"/>
      <c r="AD37" s="46" t="s">
        <v>169</v>
      </c>
      <c r="AE37" s="88" t="str">
        <f>IF(AB37&gt;=28.5,AE42,IF(AND(28.5&gt;AB37,AB37&gt;=25),AE41,IF(AND(25&gt;AB37,AB37&gt;=21.4),AE40,IF(AB37&lt;21.4,AE39))))</f>
        <v>要注意</v>
      </c>
      <c r="AF37" s="88"/>
    </row>
    <row r="38" spans="2:32" ht="18" customHeight="1">
      <c r="B38" s="3"/>
      <c r="C38" s="3" t="s">
        <v>20</v>
      </c>
      <c r="D38" s="3"/>
      <c r="E38" s="3"/>
      <c r="F38" s="3"/>
      <c r="G38" s="58" t="s">
        <v>21</v>
      </c>
      <c r="H38" s="3"/>
      <c r="I38" s="3"/>
      <c r="J38" s="118" t="s">
        <v>23</v>
      </c>
      <c r="K38" s="118"/>
      <c r="L38" s="3" t="s">
        <v>25</v>
      </c>
      <c r="O38" s="3"/>
      <c r="V38" s="3"/>
      <c r="W38" s="3"/>
      <c r="X38" s="3"/>
      <c r="Y38" s="3"/>
      <c r="Z38" s="3"/>
      <c r="AA38" s="3"/>
      <c r="AB38" s="3"/>
      <c r="AC38" s="3"/>
      <c r="AD38" s="3"/>
      <c r="AE38" s="3"/>
      <c r="AF38" s="3"/>
    </row>
    <row r="39" spans="2:32" ht="18" customHeight="1">
      <c r="B39" s="3"/>
      <c r="C39" s="3"/>
      <c r="D39" s="3"/>
      <c r="E39" s="3"/>
      <c r="F39" s="3"/>
      <c r="G39" s="58" t="s">
        <v>22</v>
      </c>
      <c r="H39" s="3"/>
      <c r="I39" s="3"/>
      <c r="J39" s="118" t="s">
        <v>23</v>
      </c>
      <c r="K39" s="118"/>
      <c r="L39" s="3" t="s">
        <v>26</v>
      </c>
      <c r="O39" s="3"/>
      <c r="U39" s="3" t="s">
        <v>20</v>
      </c>
      <c r="V39" s="3"/>
      <c r="W39" s="3"/>
      <c r="X39" s="3"/>
      <c r="Y39" s="3"/>
      <c r="Z39" s="3" t="s">
        <v>161</v>
      </c>
      <c r="AA39" s="3"/>
      <c r="AB39" s="3"/>
      <c r="AC39" s="3"/>
      <c r="AD39" s="44" t="s">
        <v>23</v>
      </c>
      <c r="AE39" s="97" t="s">
        <v>165</v>
      </c>
      <c r="AF39" s="97"/>
    </row>
    <row r="40" spans="2:32" ht="18" customHeight="1">
      <c r="B40" s="3"/>
      <c r="C40" s="3"/>
      <c r="D40" s="3"/>
      <c r="E40" s="3"/>
      <c r="F40" s="3"/>
      <c r="G40" s="58" t="s">
        <v>160</v>
      </c>
      <c r="H40" s="3"/>
      <c r="I40" s="3"/>
      <c r="J40" s="118" t="s">
        <v>23</v>
      </c>
      <c r="K40" s="118"/>
      <c r="L40" s="3" t="s">
        <v>24</v>
      </c>
      <c r="O40" s="3"/>
      <c r="Q40" s="3"/>
      <c r="R40" s="3"/>
      <c r="S40" s="3"/>
      <c r="T40" s="3"/>
      <c r="V40" s="3"/>
      <c r="W40" s="3"/>
      <c r="X40" s="3"/>
      <c r="Y40" s="3"/>
      <c r="Z40" s="3" t="s">
        <v>21</v>
      </c>
      <c r="AA40" s="3"/>
      <c r="AB40" s="3"/>
      <c r="AC40" s="3"/>
      <c r="AD40" s="44" t="s">
        <v>23</v>
      </c>
      <c r="AE40" s="97" t="s">
        <v>25</v>
      </c>
      <c r="AF40" s="97"/>
    </row>
    <row r="41" spans="2:32" ht="20.100000000000001" customHeight="1">
      <c r="B41" s="3"/>
      <c r="C41" s="3"/>
      <c r="D41" s="3"/>
      <c r="E41" s="3"/>
      <c r="F41" s="3"/>
      <c r="G41" s="3"/>
      <c r="H41" s="3"/>
      <c r="I41" s="3"/>
      <c r="J41" s="3"/>
      <c r="K41" s="3"/>
      <c r="L41" s="3" t="s">
        <v>165</v>
      </c>
      <c r="O41" s="3"/>
      <c r="P41" s="3"/>
      <c r="Q41" s="3"/>
      <c r="R41" s="3"/>
      <c r="S41" s="3"/>
      <c r="T41" s="3"/>
      <c r="U41" s="3"/>
      <c r="V41" s="3"/>
      <c r="W41" s="3"/>
      <c r="X41" s="3"/>
      <c r="Y41" s="3"/>
      <c r="Z41" s="3" t="s">
        <v>22</v>
      </c>
      <c r="AA41" s="3"/>
      <c r="AB41" s="3"/>
      <c r="AC41" s="3"/>
      <c r="AD41" s="44" t="s">
        <v>23</v>
      </c>
      <c r="AE41" s="97" t="s">
        <v>26</v>
      </c>
      <c r="AF41" s="97"/>
    </row>
    <row r="42" spans="2:32" ht="20.100000000000001" customHeight="1">
      <c r="O42" s="3"/>
      <c r="P42" s="3"/>
      <c r="Q42" s="3"/>
      <c r="R42" s="3"/>
      <c r="S42" s="3"/>
      <c r="T42" s="3"/>
      <c r="U42" s="3"/>
      <c r="V42" s="3"/>
      <c r="W42" s="3"/>
      <c r="X42" s="3"/>
      <c r="Y42" s="3"/>
      <c r="Z42" s="3" t="s">
        <v>160</v>
      </c>
      <c r="AA42" s="3"/>
      <c r="AB42" s="3"/>
      <c r="AC42" s="3"/>
      <c r="AD42" s="44" t="s">
        <v>23</v>
      </c>
      <c r="AE42" s="97" t="s">
        <v>24</v>
      </c>
      <c r="AF42" s="97"/>
    </row>
    <row r="43" spans="2:32" ht="20.100000000000001" customHeight="1">
      <c r="O43" s="3"/>
      <c r="P43" s="3"/>
      <c r="Q43" s="3"/>
      <c r="R43" s="3"/>
      <c r="S43" s="3"/>
      <c r="T43" s="3"/>
      <c r="U43" s="3"/>
      <c r="V43" s="3"/>
      <c r="W43" s="3"/>
      <c r="X43" s="3"/>
      <c r="Y43" s="3"/>
      <c r="Z43" s="3"/>
      <c r="AA43" s="3"/>
      <c r="AB43" s="3"/>
      <c r="AC43" s="3"/>
      <c r="AD43" s="3"/>
      <c r="AE43" s="3"/>
      <c r="AF43" s="3"/>
    </row>
  </sheetData>
  <mergeCells count="79">
    <mergeCell ref="J38:K38"/>
    <mergeCell ref="J39:K39"/>
    <mergeCell ref="J40:K40"/>
    <mergeCell ref="B1:L1"/>
    <mergeCell ref="B36:F36"/>
    <mergeCell ref="G36:H36"/>
    <mergeCell ref="J36:K36"/>
    <mergeCell ref="B35:F35"/>
    <mergeCell ref="G35:H35"/>
    <mergeCell ref="L7:L8"/>
    <mergeCell ref="B7:C8"/>
    <mergeCell ref="F7:G7"/>
    <mergeCell ref="H7:I7"/>
    <mergeCell ref="O1:AF1"/>
    <mergeCell ref="V7:W7"/>
    <mergeCell ref="X7:Z7"/>
    <mergeCell ref="AA7:AC7"/>
    <mergeCell ref="AD7:AE7"/>
    <mergeCell ref="O7:P9"/>
    <mergeCell ref="Q8:Q9"/>
    <mergeCell ref="R8:R9"/>
    <mergeCell ref="U8:U9"/>
    <mergeCell ref="V8:V9"/>
    <mergeCell ref="W8:W9"/>
    <mergeCell ref="Z8:Z9"/>
    <mergeCell ref="AC8:AC9"/>
    <mergeCell ref="Q5:X5"/>
    <mergeCell ref="Z2:AB2"/>
    <mergeCell ref="AE42:AF42"/>
    <mergeCell ref="T37:U37"/>
    <mergeCell ref="AB37:AC37"/>
    <mergeCell ref="AD8:AD9"/>
    <mergeCell ref="AE8:AE9"/>
    <mergeCell ref="AF7:AF9"/>
    <mergeCell ref="W37:AA37"/>
    <mergeCell ref="AE37:AF37"/>
    <mergeCell ref="T36:AA36"/>
    <mergeCell ref="AB36:AF36"/>
    <mergeCell ref="AA8:AB8"/>
    <mergeCell ref="S7:U7"/>
    <mergeCell ref="O36:S37"/>
    <mergeCell ref="X8:Y8"/>
    <mergeCell ref="S8:T8"/>
    <mergeCell ref="O10:P10"/>
    <mergeCell ref="B19:C19"/>
    <mergeCell ref="Y5:Z5"/>
    <mergeCell ref="AE39:AF39"/>
    <mergeCell ref="AE40:AF40"/>
    <mergeCell ref="AE41:AF41"/>
    <mergeCell ref="AA5:AD5"/>
    <mergeCell ref="J7:K7"/>
    <mergeCell ref="Q7:R7"/>
    <mergeCell ref="O11:P11"/>
    <mergeCell ref="O12:P12"/>
    <mergeCell ref="O13:P13"/>
    <mergeCell ref="O14:P14"/>
    <mergeCell ref="O15:P15"/>
    <mergeCell ref="O16:P16"/>
    <mergeCell ref="O17:P17"/>
    <mergeCell ref="O18:P18"/>
    <mergeCell ref="B14:C14"/>
    <mergeCell ref="B15:C15"/>
    <mergeCell ref="B16:C16"/>
    <mergeCell ref="B17:C17"/>
    <mergeCell ref="B18:C18"/>
    <mergeCell ref="B9:C9"/>
    <mergeCell ref="B10:C10"/>
    <mergeCell ref="B11:C11"/>
    <mergeCell ref="B12:C12"/>
    <mergeCell ref="B13:C13"/>
    <mergeCell ref="L36:M36"/>
    <mergeCell ref="J35:M35"/>
    <mergeCell ref="E2:G2"/>
    <mergeCell ref="I2:K2"/>
    <mergeCell ref="Q4:X4"/>
    <mergeCell ref="O19:P19"/>
    <mergeCell ref="O20:P20"/>
    <mergeCell ref="V2:X2"/>
    <mergeCell ref="D7:E7"/>
  </mergeCells>
  <phoneticPr fontId="1"/>
  <pageMargins left="0.59055118110236227" right="0.39370078740157483" top="0.74803149606299213" bottom="0.74803149606299213" header="0.31496062992125984" footer="0.31496062992125984"/>
  <pageSetup paperSize="9" scale="75" orientation="portrait" r:id="rId1"/>
  <colBreaks count="1" manualBreakCount="1">
    <brk id="14" max="41"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D0F16-5799-4828-8270-2C4750C1CE77}">
  <dimension ref="B1:L41"/>
  <sheetViews>
    <sheetView topLeftCell="A28" zoomScale="90" zoomScaleNormal="90" workbookViewId="0">
      <selection activeCell="L41" sqref="L41"/>
    </sheetView>
  </sheetViews>
  <sheetFormatPr defaultRowHeight="20.100000000000001" customHeight="1"/>
  <cols>
    <col min="1" max="1" width="2.625" style="1" customWidth="1"/>
    <col min="2" max="2" width="9.625" style="1" customWidth="1"/>
    <col min="3" max="3" width="5.625" style="1" customWidth="1"/>
    <col min="4" max="5" width="6.625" style="1" customWidth="1"/>
    <col min="6" max="6" width="5.625" style="1" customWidth="1"/>
    <col min="7" max="8" width="6.625" style="1" customWidth="1"/>
    <col min="9" max="9" width="5.625" style="1" customWidth="1"/>
    <col min="10" max="11" width="8.625" style="1" customWidth="1"/>
    <col min="12" max="12" width="10.625" style="1" customWidth="1"/>
    <col min="13" max="16384" width="9" style="1"/>
  </cols>
  <sheetData>
    <row r="1" spans="2:12" ht="20.100000000000001" customHeight="1">
      <c r="B1" s="78" t="s">
        <v>27</v>
      </c>
      <c r="C1" s="78"/>
      <c r="D1" s="78"/>
      <c r="E1" s="78"/>
      <c r="F1" s="78"/>
      <c r="G1" s="78"/>
      <c r="H1" s="78"/>
      <c r="I1" s="78"/>
      <c r="J1" s="78"/>
      <c r="K1" s="78"/>
      <c r="L1" s="78"/>
    </row>
    <row r="2" spans="2:12" ht="20.100000000000001" customHeight="1">
      <c r="B2" s="79">
        <f>現場稼働率集計表!O19</f>
        <v>45717</v>
      </c>
      <c r="C2" s="79"/>
      <c r="D2" s="79"/>
      <c r="E2" s="79"/>
      <c r="F2" s="79"/>
      <c r="G2" s="79"/>
      <c r="H2" s="79"/>
      <c r="I2" s="79"/>
      <c r="J2" s="79"/>
      <c r="K2" s="79"/>
      <c r="L2" s="79"/>
    </row>
    <row r="3" spans="2:12" ht="6" customHeight="1">
      <c r="B3" s="3"/>
      <c r="C3" s="3"/>
      <c r="D3" s="3"/>
      <c r="E3" s="3"/>
      <c r="F3" s="3"/>
      <c r="G3" s="3"/>
      <c r="H3" s="3"/>
      <c r="I3" s="3"/>
      <c r="J3" s="3"/>
      <c r="K3" s="3"/>
      <c r="L3" s="3"/>
    </row>
    <row r="4" spans="2:12" ht="18" customHeight="1">
      <c r="B4" s="4" t="s">
        <v>40</v>
      </c>
      <c r="C4" s="3">
        <f>現場稼働率集計表!Q4</f>
        <v>0</v>
      </c>
      <c r="D4" s="3"/>
      <c r="E4" s="3"/>
      <c r="F4" s="3"/>
      <c r="G4" s="3"/>
      <c r="H4" s="3"/>
      <c r="I4" s="3"/>
      <c r="J4" s="3"/>
      <c r="K4" s="3"/>
      <c r="L4" s="3"/>
    </row>
    <row r="5" spans="2:12" ht="18" customHeight="1">
      <c r="B5" s="5" t="s">
        <v>39</v>
      </c>
      <c r="C5" s="6">
        <f>現場稼働率集計表!Q5</f>
        <v>0</v>
      </c>
      <c r="D5" s="6"/>
      <c r="E5" s="6"/>
      <c r="F5" s="6"/>
      <c r="G5" s="6"/>
      <c r="H5" s="6"/>
      <c r="I5" s="6"/>
      <c r="J5" s="3"/>
      <c r="K5" s="3"/>
      <c r="L5" s="3"/>
    </row>
    <row r="6" spans="2:12" ht="6" customHeight="1">
      <c r="B6" s="3"/>
      <c r="C6" s="3"/>
      <c r="D6" s="3"/>
      <c r="E6" s="3"/>
      <c r="F6" s="3"/>
      <c r="G6" s="3"/>
      <c r="H6" s="3"/>
      <c r="I6" s="3"/>
      <c r="J6" s="3"/>
      <c r="K6" s="3"/>
      <c r="L6" s="3"/>
    </row>
    <row r="7" spans="2:12" ht="18.95" customHeight="1">
      <c r="B7" s="17" t="s">
        <v>28</v>
      </c>
      <c r="C7" s="17" t="s">
        <v>29</v>
      </c>
      <c r="D7" s="68" t="s">
        <v>31</v>
      </c>
      <c r="E7" s="80"/>
      <c r="F7" s="80"/>
      <c r="G7" s="80"/>
      <c r="H7" s="80"/>
      <c r="I7" s="80"/>
      <c r="J7" s="69"/>
      <c r="K7" s="68" t="s">
        <v>30</v>
      </c>
      <c r="L7" s="69"/>
    </row>
    <row r="8" spans="2:12" ht="18.95" customHeight="1">
      <c r="B8" s="18">
        <f>B2</f>
        <v>45717</v>
      </c>
      <c r="C8" s="59" t="str">
        <f>TEXT(B8,"aaa")</f>
        <v>土</v>
      </c>
      <c r="D8" s="65" t="s">
        <v>43</v>
      </c>
      <c r="E8" s="66"/>
      <c r="F8" s="66"/>
      <c r="G8" s="66"/>
      <c r="H8" s="66"/>
      <c r="I8" s="66"/>
      <c r="J8" s="67"/>
      <c r="K8" s="68"/>
      <c r="L8" s="69"/>
    </row>
    <row r="9" spans="2:12" ht="18.95" customHeight="1">
      <c r="B9" s="18">
        <f>B8+1</f>
        <v>45718</v>
      </c>
      <c r="C9" s="59" t="str">
        <f t="shared" ref="C9:C38" si="0">TEXT(B9,"aaa")</f>
        <v>日</v>
      </c>
      <c r="D9" s="65" t="s">
        <v>43</v>
      </c>
      <c r="E9" s="66"/>
      <c r="F9" s="66"/>
      <c r="G9" s="66"/>
      <c r="H9" s="66"/>
      <c r="I9" s="66"/>
      <c r="J9" s="67"/>
      <c r="K9" s="68"/>
      <c r="L9" s="69"/>
    </row>
    <row r="10" spans="2:12" ht="18.95" customHeight="1">
      <c r="B10" s="18">
        <f t="shared" ref="B10:B38" si="1">B9+1</f>
        <v>45719</v>
      </c>
      <c r="C10" s="59" t="str">
        <f t="shared" si="0"/>
        <v>月</v>
      </c>
      <c r="D10" s="70" t="s">
        <v>146</v>
      </c>
      <c r="E10" s="71"/>
      <c r="F10" s="71"/>
      <c r="G10" s="71"/>
      <c r="H10" s="71"/>
      <c r="I10" s="71"/>
      <c r="J10" s="72"/>
      <c r="K10" s="68"/>
      <c r="L10" s="69"/>
    </row>
    <row r="11" spans="2:12" ht="18.95" customHeight="1">
      <c r="B11" s="18">
        <f t="shared" si="1"/>
        <v>45720</v>
      </c>
      <c r="C11" s="59" t="str">
        <f t="shared" si="0"/>
        <v>火</v>
      </c>
      <c r="D11" s="70" t="s">
        <v>146</v>
      </c>
      <c r="E11" s="71"/>
      <c r="F11" s="71"/>
      <c r="G11" s="71"/>
      <c r="H11" s="71"/>
      <c r="I11" s="71"/>
      <c r="J11" s="72"/>
      <c r="K11" s="81"/>
      <c r="L11" s="82"/>
    </row>
    <row r="12" spans="2:12" ht="18.95" customHeight="1">
      <c r="B12" s="18">
        <f t="shared" si="1"/>
        <v>45721</v>
      </c>
      <c r="C12" s="59" t="str">
        <f t="shared" si="0"/>
        <v>水</v>
      </c>
      <c r="D12" s="70" t="s">
        <v>146</v>
      </c>
      <c r="E12" s="71"/>
      <c r="F12" s="71"/>
      <c r="G12" s="71"/>
      <c r="H12" s="71"/>
      <c r="I12" s="71"/>
      <c r="J12" s="72"/>
      <c r="K12" s="68"/>
      <c r="L12" s="69"/>
    </row>
    <row r="13" spans="2:12" ht="18.95" customHeight="1">
      <c r="B13" s="18">
        <f t="shared" si="1"/>
        <v>45722</v>
      </c>
      <c r="C13" s="59" t="str">
        <f t="shared" si="0"/>
        <v>木</v>
      </c>
      <c r="D13" s="70" t="s">
        <v>146</v>
      </c>
      <c r="E13" s="71"/>
      <c r="F13" s="71"/>
      <c r="G13" s="71"/>
      <c r="H13" s="71"/>
      <c r="I13" s="71"/>
      <c r="J13" s="72"/>
      <c r="K13" s="68"/>
      <c r="L13" s="69"/>
    </row>
    <row r="14" spans="2:12" ht="18.95" customHeight="1">
      <c r="B14" s="18">
        <f t="shared" si="1"/>
        <v>45723</v>
      </c>
      <c r="C14" s="59" t="str">
        <f t="shared" si="0"/>
        <v>金</v>
      </c>
      <c r="D14" s="70" t="s">
        <v>146</v>
      </c>
      <c r="E14" s="71"/>
      <c r="F14" s="71"/>
      <c r="G14" s="71"/>
      <c r="H14" s="71"/>
      <c r="I14" s="71"/>
      <c r="J14" s="72"/>
      <c r="K14" s="68"/>
      <c r="L14" s="69"/>
    </row>
    <row r="15" spans="2:12" ht="18.95" customHeight="1">
      <c r="B15" s="18">
        <f t="shared" si="1"/>
        <v>45724</v>
      </c>
      <c r="C15" s="59" t="str">
        <f t="shared" si="0"/>
        <v>土</v>
      </c>
      <c r="D15" s="70" t="s">
        <v>201</v>
      </c>
      <c r="E15" s="71"/>
      <c r="F15" s="71"/>
      <c r="G15" s="71"/>
      <c r="H15" s="71"/>
      <c r="I15" s="71"/>
      <c r="J15" s="72"/>
      <c r="K15" s="68"/>
      <c r="L15" s="69"/>
    </row>
    <row r="16" spans="2:12" ht="18.95" customHeight="1">
      <c r="B16" s="18">
        <f t="shared" si="1"/>
        <v>45725</v>
      </c>
      <c r="C16" s="59" t="str">
        <f t="shared" si="0"/>
        <v>日</v>
      </c>
      <c r="D16" s="65" t="s">
        <v>43</v>
      </c>
      <c r="E16" s="66"/>
      <c r="F16" s="66"/>
      <c r="G16" s="66"/>
      <c r="H16" s="66"/>
      <c r="I16" s="66"/>
      <c r="J16" s="67"/>
      <c r="K16" s="68"/>
      <c r="L16" s="69"/>
    </row>
    <row r="17" spans="2:12" ht="18.95" customHeight="1">
      <c r="B17" s="18">
        <f t="shared" si="1"/>
        <v>45726</v>
      </c>
      <c r="C17" s="59" t="str">
        <f t="shared" si="0"/>
        <v>月</v>
      </c>
      <c r="D17" s="73" t="s">
        <v>202</v>
      </c>
      <c r="E17" s="66"/>
      <c r="F17" s="66"/>
      <c r="G17" s="66"/>
      <c r="H17" s="66"/>
      <c r="I17" s="66"/>
      <c r="J17" s="67"/>
      <c r="K17" s="68"/>
      <c r="L17" s="69"/>
    </row>
    <row r="18" spans="2:12" ht="18.95" customHeight="1">
      <c r="B18" s="18">
        <f t="shared" si="1"/>
        <v>45727</v>
      </c>
      <c r="C18" s="59" t="str">
        <f t="shared" si="0"/>
        <v>火</v>
      </c>
      <c r="D18" s="70" t="s">
        <v>146</v>
      </c>
      <c r="E18" s="71"/>
      <c r="F18" s="71"/>
      <c r="G18" s="71"/>
      <c r="H18" s="71"/>
      <c r="I18" s="71"/>
      <c r="J18" s="72"/>
      <c r="K18" s="68"/>
      <c r="L18" s="69"/>
    </row>
    <row r="19" spans="2:12" ht="18.95" customHeight="1">
      <c r="B19" s="18">
        <f t="shared" si="1"/>
        <v>45728</v>
      </c>
      <c r="C19" s="59" t="str">
        <f t="shared" si="0"/>
        <v>水</v>
      </c>
      <c r="D19" s="70" t="s">
        <v>146</v>
      </c>
      <c r="E19" s="71"/>
      <c r="F19" s="71"/>
      <c r="G19" s="71"/>
      <c r="H19" s="71"/>
      <c r="I19" s="71"/>
      <c r="J19" s="72"/>
      <c r="K19" s="68"/>
      <c r="L19" s="69"/>
    </row>
    <row r="20" spans="2:12" ht="18.95" customHeight="1">
      <c r="B20" s="18">
        <f t="shared" si="1"/>
        <v>45729</v>
      </c>
      <c r="C20" s="59" t="str">
        <f t="shared" si="0"/>
        <v>木</v>
      </c>
      <c r="D20" s="70" t="s">
        <v>146</v>
      </c>
      <c r="E20" s="71"/>
      <c r="F20" s="71"/>
      <c r="G20" s="71"/>
      <c r="H20" s="71"/>
      <c r="I20" s="71"/>
      <c r="J20" s="72"/>
      <c r="K20" s="68"/>
      <c r="L20" s="69"/>
    </row>
    <row r="21" spans="2:12" ht="18.95" customHeight="1">
      <c r="B21" s="18">
        <f t="shared" si="1"/>
        <v>45730</v>
      </c>
      <c r="C21" s="59" t="str">
        <f t="shared" si="0"/>
        <v>金</v>
      </c>
      <c r="D21" s="70" t="s">
        <v>146</v>
      </c>
      <c r="E21" s="71"/>
      <c r="F21" s="71"/>
      <c r="G21" s="71"/>
      <c r="H21" s="71"/>
      <c r="I21" s="71"/>
      <c r="J21" s="72"/>
      <c r="K21" s="81"/>
      <c r="L21" s="82"/>
    </row>
    <row r="22" spans="2:12" ht="18.95" customHeight="1">
      <c r="B22" s="18">
        <f t="shared" si="1"/>
        <v>45731</v>
      </c>
      <c r="C22" s="59" t="str">
        <f t="shared" si="0"/>
        <v>土</v>
      </c>
      <c r="D22" s="70" t="s">
        <v>201</v>
      </c>
      <c r="E22" s="71"/>
      <c r="F22" s="71"/>
      <c r="G22" s="71"/>
      <c r="H22" s="71"/>
      <c r="I22" s="71"/>
      <c r="J22" s="72"/>
      <c r="K22" s="81"/>
      <c r="L22" s="82"/>
    </row>
    <row r="23" spans="2:12" ht="18.95" customHeight="1">
      <c r="B23" s="18">
        <f t="shared" si="1"/>
        <v>45732</v>
      </c>
      <c r="C23" s="59" t="str">
        <f t="shared" si="0"/>
        <v>日</v>
      </c>
      <c r="D23" s="65" t="s">
        <v>43</v>
      </c>
      <c r="E23" s="66"/>
      <c r="F23" s="66"/>
      <c r="G23" s="66"/>
      <c r="H23" s="66"/>
      <c r="I23" s="66"/>
      <c r="J23" s="67"/>
      <c r="K23" s="68"/>
      <c r="L23" s="69"/>
    </row>
    <row r="24" spans="2:12" ht="18.95" customHeight="1">
      <c r="B24" s="18">
        <f t="shared" si="1"/>
        <v>45733</v>
      </c>
      <c r="C24" s="59" t="str">
        <f t="shared" si="0"/>
        <v>月</v>
      </c>
      <c r="D24" s="70" t="s">
        <v>146</v>
      </c>
      <c r="E24" s="71"/>
      <c r="F24" s="71"/>
      <c r="G24" s="71"/>
      <c r="H24" s="71"/>
      <c r="I24" s="71"/>
      <c r="J24" s="72"/>
      <c r="K24" s="68"/>
      <c r="L24" s="69"/>
    </row>
    <row r="25" spans="2:12" ht="18.95" customHeight="1">
      <c r="B25" s="18">
        <f t="shared" si="1"/>
        <v>45734</v>
      </c>
      <c r="C25" s="59" t="str">
        <f t="shared" si="0"/>
        <v>火</v>
      </c>
      <c r="D25" s="70" t="s">
        <v>146</v>
      </c>
      <c r="E25" s="71"/>
      <c r="F25" s="71"/>
      <c r="G25" s="71"/>
      <c r="H25" s="71"/>
      <c r="I25" s="71"/>
      <c r="J25" s="72"/>
      <c r="K25" s="68"/>
      <c r="L25" s="69"/>
    </row>
    <row r="26" spans="2:12" ht="18.95" customHeight="1">
      <c r="B26" s="18">
        <f t="shared" si="1"/>
        <v>45735</v>
      </c>
      <c r="C26" s="59" t="str">
        <f t="shared" si="0"/>
        <v>水</v>
      </c>
      <c r="D26" s="70" t="s">
        <v>146</v>
      </c>
      <c r="E26" s="71"/>
      <c r="F26" s="71"/>
      <c r="G26" s="71"/>
      <c r="H26" s="71"/>
      <c r="I26" s="71"/>
      <c r="J26" s="72"/>
      <c r="K26" s="68"/>
      <c r="L26" s="69"/>
    </row>
    <row r="27" spans="2:12" ht="18.95" customHeight="1">
      <c r="B27" s="18">
        <f t="shared" si="1"/>
        <v>45736</v>
      </c>
      <c r="C27" s="59" t="str">
        <f t="shared" si="0"/>
        <v>木</v>
      </c>
      <c r="D27" s="70" t="s">
        <v>146</v>
      </c>
      <c r="E27" s="71"/>
      <c r="F27" s="71"/>
      <c r="G27" s="71"/>
      <c r="H27" s="71"/>
      <c r="I27" s="71"/>
      <c r="J27" s="72"/>
      <c r="K27" s="68"/>
      <c r="L27" s="69"/>
    </row>
    <row r="28" spans="2:12" ht="18.95" customHeight="1">
      <c r="B28" s="18">
        <f t="shared" si="1"/>
        <v>45737</v>
      </c>
      <c r="C28" s="59" t="str">
        <f t="shared" si="0"/>
        <v>金</v>
      </c>
      <c r="D28" s="70" t="s">
        <v>146</v>
      </c>
      <c r="E28" s="71"/>
      <c r="F28" s="71"/>
      <c r="G28" s="71"/>
      <c r="H28" s="71"/>
      <c r="I28" s="71"/>
      <c r="J28" s="72"/>
      <c r="K28" s="68"/>
      <c r="L28" s="69"/>
    </row>
    <row r="29" spans="2:12" ht="18.95" customHeight="1">
      <c r="B29" s="18">
        <f t="shared" si="1"/>
        <v>45738</v>
      </c>
      <c r="C29" s="59" t="str">
        <f t="shared" si="0"/>
        <v>土</v>
      </c>
      <c r="D29" s="50" t="s">
        <v>147</v>
      </c>
      <c r="E29" s="51"/>
      <c r="F29" s="51"/>
      <c r="G29" s="51"/>
      <c r="H29" s="51"/>
      <c r="I29" s="51"/>
      <c r="J29" s="52"/>
      <c r="K29" s="68"/>
      <c r="L29" s="69"/>
    </row>
    <row r="30" spans="2:12" ht="18.95" customHeight="1">
      <c r="B30" s="18">
        <f t="shared" si="1"/>
        <v>45739</v>
      </c>
      <c r="C30" s="59" t="str">
        <f t="shared" si="0"/>
        <v>日</v>
      </c>
      <c r="D30" s="65" t="s">
        <v>43</v>
      </c>
      <c r="E30" s="66"/>
      <c r="F30" s="66"/>
      <c r="G30" s="66"/>
      <c r="H30" s="66"/>
      <c r="I30" s="66"/>
      <c r="J30" s="67"/>
      <c r="K30" s="68"/>
      <c r="L30" s="69"/>
    </row>
    <row r="31" spans="2:12" ht="18.95" customHeight="1">
      <c r="B31" s="18">
        <f t="shared" si="1"/>
        <v>45740</v>
      </c>
      <c r="C31" s="59" t="str">
        <f t="shared" si="0"/>
        <v>月</v>
      </c>
      <c r="D31" s="70" t="s">
        <v>146</v>
      </c>
      <c r="E31" s="71"/>
      <c r="F31" s="71"/>
      <c r="G31" s="71"/>
      <c r="H31" s="71"/>
      <c r="I31" s="71"/>
      <c r="J31" s="72"/>
      <c r="K31" s="68"/>
      <c r="L31" s="69"/>
    </row>
    <row r="32" spans="2:12" ht="18.95" customHeight="1">
      <c r="B32" s="18">
        <f t="shared" si="1"/>
        <v>45741</v>
      </c>
      <c r="C32" s="59" t="str">
        <f t="shared" si="0"/>
        <v>火</v>
      </c>
      <c r="D32" s="70" t="s">
        <v>146</v>
      </c>
      <c r="E32" s="71"/>
      <c r="F32" s="71"/>
      <c r="G32" s="71"/>
      <c r="H32" s="71"/>
      <c r="I32" s="71"/>
      <c r="J32" s="72"/>
      <c r="K32" s="68"/>
      <c r="L32" s="69"/>
    </row>
    <row r="33" spans="2:12" ht="18.95" customHeight="1">
      <c r="B33" s="18">
        <f t="shared" si="1"/>
        <v>45742</v>
      </c>
      <c r="C33" s="59" t="str">
        <f t="shared" si="0"/>
        <v>水</v>
      </c>
      <c r="D33" s="70" t="s">
        <v>146</v>
      </c>
      <c r="E33" s="71"/>
      <c r="F33" s="71"/>
      <c r="G33" s="71"/>
      <c r="H33" s="71"/>
      <c r="I33" s="71"/>
      <c r="J33" s="72"/>
      <c r="K33" s="68"/>
      <c r="L33" s="69"/>
    </row>
    <row r="34" spans="2:12" ht="18.95" customHeight="1">
      <c r="B34" s="18">
        <f t="shared" si="1"/>
        <v>45743</v>
      </c>
      <c r="C34" s="59" t="str">
        <f t="shared" si="0"/>
        <v>木</v>
      </c>
      <c r="D34" s="70" t="s">
        <v>146</v>
      </c>
      <c r="E34" s="71"/>
      <c r="F34" s="71"/>
      <c r="G34" s="71"/>
      <c r="H34" s="71"/>
      <c r="I34" s="71"/>
      <c r="J34" s="72"/>
      <c r="K34" s="68"/>
      <c r="L34" s="69"/>
    </row>
    <row r="35" spans="2:12" ht="18.95" customHeight="1">
      <c r="B35" s="18">
        <f t="shared" si="1"/>
        <v>45744</v>
      </c>
      <c r="C35" s="59" t="str">
        <f t="shared" si="0"/>
        <v>金</v>
      </c>
      <c r="D35" s="70" t="s">
        <v>148</v>
      </c>
      <c r="E35" s="71"/>
      <c r="F35" s="71"/>
      <c r="G35" s="71"/>
      <c r="H35" s="71"/>
      <c r="I35" s="71"/>
      <c r="J35" s="72"/>
      <c r="K35" s="68"/>
      <c r="L35" s="69"/>
    </row>
    <row r="36" spans="2:12" ht="18.95" customHeight="1">
      <c r="B36" s="18">
        <f t="shared" si="1"/>
        <v>45745</v>
      </c>
      <c r="C36" s="59" t="str">
        <f t="shared" si="0"/>
        <v>土</v>
      </c>
      <c r="D36" s="65" t="s">
        <v>43</v>
      </c>
      <c r="E36" s="66"/>
      <c r="F36" s="66"/>
      <c r="G36" s="66"/>
      <c r="H36" s="66"/>
      <c r="I36" s="66"/>
      <c r="J36" s="67"/>
      <c r="K36" s="68"/>
      <c r="L36" s="69"/>
    </row>
    <row r="37" spans="2:12" ht="18.95" customHeight="1">
      <c r="B37" s="18">
        <f t="shared" si="1"/>
        <v>45746</v>
      </c>
      <c r="C37" s="59" t="str">
        <f t="shared" si="0"/>
        <v>日</v>
      </c>
      <c r="D37" s="65" t="s">
        <v>43</v>
      </c>
      <c r="E37" s="66"/>
      <c r="F37" s="66"/>
      <c r="G37" s="66"/>
      <c r="H37" s="66"/>
      <c r="I37" s="66"/>
      <c r="J37" s="67"/>
      <c r="K37" s="68"/>
      <c r="L37" s="69"/>
    </row>
    <row r="38" spans="2:12" ht="18.95" customHeight="1">
      <c r="B38" s="18">
        <f t="shared" si="1"/>
        <v>45747</v>
      </c>
      <c r="C38" s="59" t="str">
        <f t="shared" si="0"/>
        <v>月</v>
      </c>
      <c r="D38" s="70" t="s">
        <v>146</v>
      </c>
      <c r="E38" s="71"/>
      <c r="F38" s="71"/>
      <c r="G38" s="71"/>
      <c r="H38" s="71"/>
      <c r="I38" s="71"/>
      <c r="J38" s="72"/>
      <c r="K38" s="68"/>
      <c r="L38" s="69"/>
    </row>
    <row r="39" spans="2:12" ht="12" customHeight="1"/>
    <row r="40" spans="2:12" ht="18.95" customHeight="1">
      <c r="B40" s="20" t="s">
        <v>32</v>
      </c>
      <c r="C40" s="49">
        <f>COUNTA(B8:B38)</f>
        <v>31</v>
      </c>
      <c r="D40" s="64" t="s">
        <v>33</v>
      </c>
      <c r="E40" s="64"/>
      <c r="F40" s="2">
        <v>23</v>
      </c>
      <c r="G40" s="64" t="s">
        <v>34</v>
      </c>
      <c r="H40" s="64"/>
      <c r="I40" s="2">
        <v>10</v>
      </c>
      <c r="J40" s="64" t="s">
        <v>37</v>
      </c>
      <c r="K40" s="64"/>
      <c r="L40" s="21">
        <f>I40/C41</f>
        <v>0.32258064516129031</v>
      </c>
    </row>
    <row r="41" spans="2:12" ht="18.95" customHeight="1">
      <c r="B41" s="20" t="s">
        <v>5</v>
      </c>
      <c r="C41" s="2">
        <v>31</v>
      </c>
      <c r="D41" s="64" t="s">
        <v>35</v>
      </c>
      <c r="E41" s="64"/>
      <c r="F41" s="19">
        <v>26</v>
      </c>
      <c r="G41" s="64" t="s">
        <v>36</v>
      </c>
      <c r="H41" s="64"/>
      <c r="I41" s="19">
        <v>7</v>
      </c>
      <c r="J41" s="64" t="s">
        <v>38</v>
      </c>
      <c r="K41" s="64"/>
      <c r="L41" s="22">
        <f>I41/C41</f>
        <v>0.22580645161290322</v>
      </c>
    </row>
  </sheetData>
  <mergeCells count="71">
    <mergeCell ref="B1:L1"/>
    <mergeCell ref="B2:L2"/>
    <mergeCell ref="D7:J7"/>
    <mergeCell ref="K7:L7"/>
    <mergeCell ref="D8:J8"/>
    <mergeCell ref="K8:L8"/>
    <mergeCell ref="D9:J9"/>
    <mergeCell ref="K9:L9"/>
    <mergeCell ref="D10:J10"/>
    <mergeCell ref="K10:L10"/>
    <mergeCell ref="D11:J11"/>
    <mergeCell ref="K11:L11"/>
    <mergeCell ref="D12:J12"/>
    <mergeCell ref="K12:L12"/>
    <mergeCell ref="D13:J13"/>
    <mergeCell ref="K13:L13"/>
    <mergeCell ref="D14:J14"/>
    <mergeCell ref="K14:L14"/>
    <mergeCell ref="D15:J15"/>
    <mergeCell ref="K15:L15"/>
    <mergeCell ref="D16:J16"/>
    <mergeCell ref="K16:L16"/>
    <mergeCell ref="D17:J17"/>
    <mergeCell ref="K17:L17"/>
    <mergeCell ref="D18:J18"/>
    <mergeCell ref="K18:L18"/>
    <mergeCell ref="D19:J19"/>
    <mergeCell ref="K19:L19"/>
    <mergeCell ref="D20:J20"/>
    <mergeCell ref="K20:L20"/>
    <mergeCell ref="D21:J21"/>
    <mergeCell ref="K21:L21"/>
    <mergeCell ref="D22:J22"/>
    <mergeCell ref="K22:L22"/>
    <mergeCell ref="D23:J23"/>
    <mergeCell ref="K23:L23"/>
    <mergeCell ref="D24:J24"/>
    <mergeCell ref="K24:L24"/>
    <mergeCell ref="D25:J25"/>
    <mergeCell ref="K25:L25"/>
    <mergeCell ref="D26:J26"/>
    <mergeCell ref="K26:L26"/>
    <mergeCell ref="D27:J27"/>
    <mergeCell ref="K27:L27"/>
    <mergeCell ref="D28:J28"/>
    <mergeCell ref="K28:L28"/>
    <mergeCell ref="K29:L29"/>
    <mergeCell ref="D30:J30"/>
    <mergeCell ref="K30:L30"/>
    <mergeCell ref="D31:J31"/>
    <mergeCell ref="K31:L31"/>
    <mergeCell ref="D32:J32"/>
    <mergeCell ref="K32:L32"/>
    <mergeCell ref="D33:J33"/>
    <mergeCell ref="K33:L33"/>
    <mergeCell ref="D34:J34"/>
    <mergeCell ref="K34:L34"/>
    <mergeCell ref="D35:J35"/>
    <mergeCell ref="K35:L35"/>
    <mergeCell ref="D36:J36"/>
    <mergeCell ref="K36:L36"/>
    <mergeCell ref="D37:J37"/>
    <mergeCell ref="K37:L37"/>
    <mergeCell ref="D38:J38"/>
    <mergeCell ref="K38:L38"/>
    <mergeCell ref="D40:E40"/>
    <mergeCell ref="G40:H40"/>
    <mergeCell ref="J40:K40"/>
    <mergeCell ref="D41:E41"/>
    <mergeCell ref="G41:H41"/>
    <mergeCell ref="J41:K41"/>
  </mergeCells>
  <phoneticPr fontId="1"/>
  <conditionalFormatting sqref="B8:C38">
    <cfRule type="expression" dxfId="19" priority="1">
      <formula>WEEKDAY($B8,1)=1</formula>
    </cfRule>
    <cfRule type="expression" dxfId="18" priority="2">
      <formula>WEEKDAY($B8,1)=7</formula>
    </cfRule>
  </conditionalFormatting>
  <pageMargins left="0.59055118110236227" right="0.39370078740157483" top="0.74803149606299213" bottom="0.19685039370078741" header="0.31496062992125984" footer="0.31496062992125984"/>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204A7-71EA-4DA3-9E4E-1ACD666EF9DF}">
  <dimension ref="B1:L41"/>
  <sheetViews>
    <sheetView topLeftCell="A31" zoomScale="90" zoomScaleNormal="90" workbookViewId="0">
      <selection activeCell="L41" sqref="L41"/>
    </sheetView>
  </sheetViews>
  <sheetFormatPr defaultRowHeight="20.100000000000001" customHeight="1"/>
  <cols>
    <col min="1" max="1" width="2.625" style="1" customWidth="1"/>
    <col min="2" max="2" width="9.625" style="1" customWidth="1"/>
    <col min="3" max="3" width="5.625" style="1" customWidth="1"/>
    <col min="4" max="5" width="6.625" style="1" customWidth="1"/>
    <col min="6" max="6" width="5.625" style="1" customWidth="1"/>
    <col min="7" max="8" width="6.625" style="1" customWidth="1"/>
    <col min="9" max="9" width="5.625" style="1" customWidth="1"/>
    <col min="10" max="11" width="8.625" style="1" customWidth="1"/>
    <col min="12" max="12" width="10.625" style="1" customWidth="1"/>
    <col min="13" max="16384" width="9" style="1"/>
  </cols>
  <sheetData>
    <row r="1" spans="2:12" ht="20.100000000000001" customHeight="1">
      <c r="B1" s="78" t="s">
        <v>27</v>
      </c>
      <c r="C1" s="78"/>
      <c r="D1" s="78"/>
      <c r="E1" s="78"/>
      <c r="F1" s="78"/>
      <c r="G1" s="78"/>
      <c r="H1" s="78"/>
      <c r="I1" s="78"/>
      <c r="J1" s="78"/>
      <c r="K1" s="78"/>
      <c r="L1" s="78"/>
    </row>
    <row r="2" spans="2:12" ht="20.100000000000001" customHeight="1">
      <c r="B2" s="79">
        <f>現場稼働率集計表!O18</f>
        <v>45689</v>
      </c>
      <c r="C2" s="79"/>
      <c r="D2" s="79"/>
      <c r="E2" s="79"/>
      <c r="F2" s="79"/>
      <c r="G2" s="79"/>
      <c r="H2" s="79"/>
      <c r="I2" s="79"/>
      <c r="J2" s="79"/>
      <c r="K2" s="79"/>
      <c r="L2" s="79"/>
    </row>
    <row r="3" spans="2:12" ht="6" customHeight="1">
      <c r="B3" s="3"/>
      <c r="C3" s="3"/>
      <c r="D3" s="3"/>
      <c r="E3" s="3"/>
      <c r="F3" s="3"/>
      <c r="G3" s="3"/>
      <c r="H3" s="3"/>
      <c r="I3" s="3"/>
      <c r="J3" s="3"/>
      <c r="K3" s="3"/>
      <c r="L3" s="3"/>
    </row>
    <row r="4" spans="2:12" ht="18" customHeight="1">
      <c r="B4" s="4" t="s">
        <v>40</v>
      </c>
      <c r="C4" s="3">
        <f>現場稼働率集計表!Q4</f>
        <v>0</v>
      </c>
      <c r="D4" s="3"/>
      <c r="E4" s="3"/>
      <c r="F4" s="3"/>
      <c r="G4" s="3"/>
      <c r="H4" s="3"/>
      <c r="I4" s="3"/>
      <c r="J4" s="3"/>
      <c r="K4" s="3"/>
      <c r="L4" s="3"/>
    </row>
    <row r="5" spans="2:12" ht="18" customHeight="1">
      <c r="B5" s="5" t="s">
        <v>39</v>
      </c>
      <c r="C5" s="6">
        <f>現場稼働率集計表!Q5</f>
        <v>0</v>
      </c>
      <c r="D5" s="6"/>
      <c r="E5" s="6"/>
      <c r="F5" s="6"/>
      <c r="G5" s="6"/>
      <c r="H5" s="6"/>
      <c r="I5" s="6"/>
      <c r="J5" s="3"/>
      <c r="K5" s="3"/>
      <c r="L5" s="3"/>
    </row>
    <row r="6" spans="2:12" ht="6" customHeight="1">
      <c r="B6" s="3"/>
      <c r="C6" s="3"/>
      <c r="D6" s="3"/>
      <c r="E6" s="3"/>
      <c r="F6" s="3"/>
      <c r="G6" s="3"/>
      <c r="H6" s="3"/>
      <c r="I6" s="3"/>
      <c r="J6" s="3"/>
      <c r="K6" s="3"/>
      <c r="L6" s="3"/>
    </row>
    <row r="7" spans="2:12" ht="18.95" customHeight="1">
      <c r="B7" s="17" t="s">
        <v>28</v>
      </c>
      <c r="C7" s="17" t="s">
        <v>29</v>
      </c>
      <c r="D7" s="68" t="s">
        <v>31</v>
      </c>
      <c r="E7" s="80"/>
      <c r="F7" s="80"/>
      <c r="G7" s="80"/>
      <c r="H7" s="80"/>
      <c r="I7" s="80"/>
      <c r="J7" s="69"/>
      <c r="K7" s="68" t="s">
        <v>30</v>
      </c>
      <c r="L7" s="69"/>
    </row>
    <row r="8" spans="2:12" ht="18.95" customHeight="1">
      <c r="B8" s="18">
        <f>B2</f>
        <v>45689</v>
      </c>
      <c r="C8" s="59" t="str">
        <f>TEXT(B8,"aaa")</f>
        <v>土</v>
      </c>
      <c r="D8" s="65" t="s">
        <v>43</v>
      </c>
      <c r="E8" s="66"/>
      <c r="F8" s="66"/>
      <c r="G8" s="66"/>
      <c r="H8" s="66"/>
      <c r="I8" s="66"/>
      <c r="J8" s="67"/>
      <c r="K8" s="68"/>
      <c r="L8" s="69"/>
    </row>
    <row r="9" spans="2:12" ht="18.95" customHeight="1">
      <c r="B9" s="18">
        <f>B8+1</f>
        <v>45690</v>
      </c>
      <c r="C9" s="59" t="str">
        <f t="shared" ref="C9:C35" si="0">TEXT(B9,"aaa")</f>
        <v>日</v>
      </c>
      <c r="D9" s="65" t="s">
        <v>43</v>
      </c>
      <c r="E9" s="66"/>
      <c r="F9" s="66"/>
      <c r="G9" s="66"/>
      <c r="H9" s="66"/>
      <c r="I9" s="66"/>
      <c r="J9" s="67"/>
      <c r="K9" s="68"/>
      <c r="L9" s="69"/>
    </row>
    <row r="10" spans="2:12" ht="18.95" customHeight="1">
      <c r="B10" s="18">
        <f t="shared" ref="B10:B35" si="1">B9+1</f>
        <v>45691</v>
      </c>
      <c r="C10" s="59" t="str">
        <f t="shared" si="0"/>
        <v>月</v>
      </c>
      <c r="D10" s="73" t="s">
        <v>137</v>
      </c>
      <c r="E10" s="74"/>
      <c r="F10" s="74"/>
      <c r="G10" s="74"/>
      <c r="H10" s="74"/>
      <c r="I10" s="74"/>
      <c r="J10" s="75"/>
      <c r="K10" s="68"/>
      <c r="L10" s="69"/>
    </row>
    <row r="11" spans="2:12" ht="18.95" customHeight="1">
      <c r="B11" s="18">
        <f t="shared" si="1"/>
        <v>45692</v>
      </c>
      <c r="C11" s="59" t="str">
        <f t="shared" si="0"/>
        <v>火</v>
      </c>
      <c r="D11" s="73" t="s">
        <v>137</v>
      </c>
      <c r="E11" s="74"/>
      <c r="F11" s="74"/>
      <c r="G11" s="74"/>
      <c r="H11" s="74"/>
      <c r="I11" s="74"/>
      <c r="J11" s="75"/>
      <c r="K11" s="68"/>
      <c r="L11" s="69"/>
    </row>
    <row r="12" spans="2:12" ht="18.95" customHeight="1">
      <c r="B12" s="18">
        <f t="shared" si="1"/>
        <v>45693</v>
      </c>
      <c r="C12" s="59" t="str">
        <f t="shared" si="0"/>
        <v>水</v>
      </c>
      <c r="D12" s="73" t="s">
        <v>137</v>
      </c>
      <c r="E12" s="74"/>
      <c r="F12" s="74"/>
      <c r="G12" s="74"/>
      <c r="H12" s="74"/>
      <c r="I12" s="74"/>
      <c r="J12" s="75"/>
      <c r="K12" s="68"/>
      <c r="L12" s="69"/>
    </row>
    <row r="13" spans="2:12" ht="18.95" customHeight="1">
      <c r="B13" s="18">
        <f t="shared" si="1"/>
        <v>45694</v>
      </c>
      <c r="C13" s="59" t="str">
        <f t="shared" si="0"/>
        <v>木</v>
      </c>
      <c r="D13" s="73" t="s">
        <v>137</v>
      </c>
      <c r="E13" s="74"/>
      <c r="F13" s="74"/>
      <c r="G13" s="74"/>
      <c r="H13" s="74"/>
      <c r="I13" s="74"/>
      <c r="J13" s="75"/>
      <c r="K13" s="68"/>
      <c r="L13" s="69"/>
    </row>
    <row r="14" spans="2:12" ht="18.95" customHeight="1">
      <c r="B14" s="18">
        <f t="shared" si="1"/>
        <v>45695</v>
      </c>
      <c r="C14" s="59" t="str">
        <f t="shared" si="0"/>
        <v>金</v>
      </c>
      <c r="D14" s="73" t="s">
        <v>137</v>
      </c>
      <c r="E14" s="74"/>
      <c r="F14" s="74"/>
      <c r="G14" s="74"/>
      <c r="H14" s="74"/>
      <c r="I14" s="74"/>
      <c r="J14" s="75"/>
      <c r="K14" s="68"/>
      <c r="L14" s="69"/>
    </row>
    <row r="15" spans="2:12" ht="18.95" customHeight="1">
      <c r="B15" s="18">
        <f t="shared" si="1"/>
        <v>45696</v>
      </c>
      <c r="C15" s="59" t="str">
        <f t="shared" si="0"/>
        <v>土</v>
      </c>
      <c r="D15" s="73" t="s">
        <v>200</v>
      </c>
      <c r="E15" s="66"/>
      <c r="F15" s="66"/>
      <c r="G15" s="66"/>
      <c r="H15" s="66"/>
      <c r="I15" s="66"/>
      <c r="J15" s="67"/>
      <c r="K15" s="68"/>
      <c r="L15" s="69"/>
    </row>
    <row r="16" spans="2:12" ht="18.95" customHeight="1">
      <c r="B16" s="18">
        <f t="shared" si="1"/>
        <v>45697</v>
      </c>
      <c r="C16" s="59" t="str">
        <f t="shared" si="0"/>
        <v>日</v>
      </c>
      <c r="D16" s="65" t="s">
        <v>43</v>
      </c>
      <c r="E16" s="66"/>
      <c r="F16" s="66"/>
      <c r="G16" s="66"/>
      <c r="H16" s="66"/>
      <c r="I16" s="66"/>
      <c r="J16" s="67"/>
      <c r="K16" s="68"/>
      <c r="L16" s="69"/>
    </row>
    <row r="17" spans="2:12" ht="18.95" customHeight="1">
      <c r="B17" s="18">
        <f t="shared" si="1"/>
        <v>45698</v>
      </c>
      <c r="C17" s="59" t="str">
        <f t="shared" si="0"/>
        <v>月</v>
      </c>
      <c r="D17" s="73" t="s">
        <v>138</v>
      </c>
      <c r="E17" s="66"/>
      <c r="F17" s="66"/>
      <c r="G17" s="66"/>
      <c r="H17" s="66"/>
      <c r="I17" s="66"/>
      <c r="J17" s="67"/>
      <c r="K17" s="68"/>
      <c r="L17" s="69"/>
    </row>
    <row r="18" spans="2:12" ht="18.95" customHeight="1">
      <c r="B18" s="18">
        <f t="shared" si="1"/>
        <v>45699</v>
      </c>
      <c r="C18" s="59" t="str">
        <f t="shared" si="0"/>
        <v>火</v>
      </c>
      <c r="D18" s="73" t="s">
        <v>138</v>
      </c>
      <c r="E18" s="66"/>
      <c r="F18" s="66"/>
      <c r="G18" s="66"/>
      <c r="H18" s="66"/>
      <c r="I18" s="66"/>
      <c r="J18" s="67"/>
      <c r="K18" s="68"/>
      <c r="L18" s="69"/>
    </row>
    <row r="19" spans="2:12" ht="18.95" customHeight="1">
      <c r="B19" s="18">
        <f t="shared" si="1"/>
        <v>45700</v>
      </c>
      <c r="C19" s="59" t="str">
        <f t="shared" si="0"/>
        <v>水</v>
      </c>
      <c r="D19" s="73" t="s">
        <v>139</v>
      </c>
      <c r="E19" s="66"/>
      <c r="F19" s="66"/>
      <c r="G19" s="66"/>
      <c r="H19" s="66"/>
      <c r="I19" s="66"/>
      <c r="J19" s="67"/>
      <c r="K19" s="68"/>
      <c r="L19" s="69"/>
    </row>
    <row r="20" spans="2:12" ht="18.95" customHeight="1">
      <c r="B20" s="18">
        <f t="shared" si="1"/>
        <v>45701</v>
      </c>
      <c r="C20" s="59" t="str">
        <f t="shared" si="0"/>
        <v>木</v>
      </c>
      <c r="D20" s="73" t="s">
        <v>139</v>
      </c>
      <c r="E20" s="66"/>
      <c r="F20" s="66"/>
      <c r="G20" s="66"/>
      <c r="H20" s="66"/>
      <c r="I20" s="66"/>
      <c r="J20" s="67"/>
      <c r="K20" s="68"/>
      <c r="L20" s="69"/>
    </row>
    <row r="21" spans="2:12" ht="18.95" customHeight="1">
      <c r="B21" s="18">
        <f t="shared" si="1"/>
        <v>45702</v>
      </c>
      <c r="C21" s="59" t="str">
        <f t="shared" si="0"/>
        <v>金</v>
      </c>
      <c r="D21" s="73" t="s">
        <v>137</v>
      </c>
      <c r="E21" s="74"/>
      <c r="F21" s="74"/>
      <c r="G21" s="74"/>
      <c r="H21" s="74"/>
      <c r="I21" s="74"/>
      <c r="J21" s="75"/>
      <c r="K21" s="68"/>
      <c r="L21" s="69"/>
    </row>
    <row r="22" spans="2:12" ht="18.95" customHeight="1">
      <c r="B22" s="18">
        <f t="shared" si="1"/>
        <v>45703</v>
      </c>
      <c r="C22" s="59" t="str">
        <f t="shared" si="0"/>
        <v>土</v>
      </c>
      <c r="D22" s="65" t="s">
        <v>43</v>
      </c>
      <c r="E22" s="66"/>
      <c r="F22" s="66"/>
      <c r="G22" s="66"/>
      <c r="H22" s="66"/>
      <c r="I22" s="66"/>
      <c r="J22" s="67"/>
      <c r="K22" s="68"/>
      <c r="L22" s="69"/>
    </row>
    <row r="23" spans="2:12" ht="18.95" customHeight="1">
      <c r="B23" s="18">
        <f t="shared" si="1"/>
        <v>45704</v>
      </c>
      <c r="C23" s="59" t="str">
        <f t="shared" si="0"/>
        <v>日</v>
      </c>
      <c r="D23" s="65" t="s">
        <v>43</v>
      </c>
      <c r="E23" s="66"/>
      <c r="F23" s="66"/>
      <c r="G23" s="66"/>
      <c r="H23" s="66"/>
      <c r="I23" s="66"/>
      <c r="J23" s="67"/>
      <c r="K23" s="68"/>
      <c r="L23" s="69"/>
    </row>
    <row r="24" spans="2:12" ht="18.95" customHeight="1">
      <c r="B24" s="18">
        <f t="shared" si="1"/>
        <v>45705</v>
      </c>
      <c r="C24" s="59" t="str">
        <f t="shared" si="0"/>
        <v>月</v>
      </c>
      <c r="D24" s="73" t="s">
        <v>140</v>
      </c>
      <c r="E24" s="74"/>
      <c r="F24" s="74"/>
      <c r="G24" s="74"/>
      <c r="H24" s="74"/>
      <c r="I24" s="74"/>
      <c r="J24" s="75"/>
      <c r="K24" s="68"/>
      <c r="L24" s="69"/>
    </row>
    <row r="25" spans="2:12" ht="18.95" customHeight="1">
      <c r="B25" s="18">
        <f t="shared" si="1"/>
        <v>45706</v>
      </c>
      <c r="C25" s="59" t="str">
        <f t="shared" si="0"/>
        <v>火</v>
      </c>
      <c r="D25" s="73" t="s">
        <v>156</v>
      </c>
      <c r="E25" s="66"/>
      <c r="F25" s="66"/>
      <c r="G25" s="66"/>
      <c r="H25" s="66"/>
      <c r="I25" s="66"/>
      <c r="J25" s="67"/>
      <c r="K25" s="68"/>
      <c r="L25" s="69"/>
    </row>
    <row r="26" spans="2:12" ht="18.95" customHeight="1">
      <c r="B26" s="18">
        <f t="shared" si="1"/>
        <v>45707</v>
      </c>
      <c r="C26" s="59" t="str">
        <f t="shared" si="0"/>
        <v>水</v>
      </c>
      <c r="D26" s="73" t="s">
        <v>141</v>
      </c>
      <c r="E26" s="66"/>
      <c r="F26" s="66"/>
      <c r="G26" s="66"/>
      <c r="H26" s="66"/>
      <c r="I26" s="66"/>
      <c r="J26" s="67"/>
      <c r="K26" s="68"/>
      <c r="L26" s="69"/>
    </row>
    <row r="27" spans="2:12" ht="18.95" customHeight="1">
      <c r="B27" s="18">
        <f t="shared" si="1"/>
        <v>45708</v>
      </c>
      <c r="C27" s="59" t="str">
        <f t="shared" si="0"/>
        <v>木</v>
      </c>
      <c r="D27" s="73" t="s">
        <v>156</v>
      </c>
      <c r="E27" s="74"/>
      <c r="F27" s="74"/>
      <c r="G27" s="74"/>
      <c r="H27" s="74"/>
      <c r="I27" s="74"/>
      <c r="J27" s="75"/>
      <c r="K27" s="68"/>
      <c r="L27" s="69"/>
    </row>
    <row r="28" spans="2:12" ht="18.95" customHeight="1">
      <c r="B28" s="18">
        <f t="shared" si="1"/>
        <v>45709</v>
      </c>
      <c r="C28" s="59" t="str">
        <f t="shared" si="0"/>
        <v>金</v>
      </c>
      <c r="D28" s="73" t="s">
        <v>141</v>
      </c>
      <c r="E28" s="66"/>
      <c r="F28" s="66"/>
      <c r="G28" s="66"/>
      <c r="H28" s="66"/>
      <c r="I28" s="66"/>
      <c r="J28" s="67"/>
      <c r="K28" s="68"/>
      <c r="L28" s="69"/>
    </row>
    <row r="29" spans="2:12" ht="18.95" customHeight="1">
      <c r="B29" s="18">
        <f t="shared" si="1"/>
        <v>45710</v>
      </c>
      <c r="C29" s="59" t="str">
        <f t="shared" si="0"/>
        <v>土</v>
      </c>
      <c r="D29" s="65" t="s">
        <v>142</v>
      </c>
      <c r="E29" s="66"/>
      <c r="F29" s="66"/>
      <c r="G29" s="66"/>
      <c r="H29" s="66"/>
      <c r="I29" s="66"/>
      <c r="J29" s="67"/>
      <c r="K29" s="68"/>
      <c r="L29" s="69"/>
    </row>
    <row r="30" spans="2:12" ht="18.95" customHeight="1">
      <c r="B30" s="18">
        <f t="shared" si="1"/>
        <v>45711</v>
      </c>
      <c r="C30" s="59" t="str">
        <f t="shared" si="0"/>
        <v>日</v>
      </c>
      <c r="D30" s="65" t="s">
        <v>43</v>
      </c>
      <c r="E30" s="66"/>
      <c r="F30" s="66"/>
      <c r="G30" s="66"/>
      <c r="H30" s="66"/>
      <c r="I30" s="66"/>
      <c r="J30" s="67"/>
      <c r="K30" s="68"/>
      <c r="L30" s="69"/>
    </row>
    <row r="31" spans="2:12" ht="18.95" customHeight="1">
      <c r="B31" s="18">
        <f t="shared" si="1"/>
        <v>45712</v>
      </c>
      <c r="C31" s="59" t="str">
        <f t="shared" si="0"/>
        <v>月</v>
      </c>
      <c r="D31" s="73" t="s">
        <v>143</v>
      </c>
      <c r="E31" s="66"/>
      <c r="F31" s="66"/>
      <c r="G31" s="66"/>
      <c r="H31" s="66"/>
      <c r="I31" s="66"/>
      <c r="J31" s="67"/>
      <c r="K31" s="68"/>
      <c r="L31" s="69"/>
    </row>
    <row r="32" spans="2:12" ht="18.95" customHeight="1">
      <c r="B32" s="18">
        <f t="shared" si="1"/>
        <v>45713</v>
      </c>
      <c r="C32" s="59" t="str">
        <f t="shared" si="0"/>
        <v>火</v>
      </c>
      <c r="D32" s="73" t="s">
        <v>143</v>
      </c>
      <c r="E32" s="66"/>
      <c r="F32" s="66"/>
      <c r="G32" s="66"/>
      <c r="H32" s="66"/>
      <c r="I32" s="66"/>
      <c r="J32" s="67"/>
      <c r="K32" s="68"/>
      <c r="L32" s="69"/>
    </row>
    <row r="33" spans="2:12" ht="18.95" customHeight="1">
      <c r="B33" s="18">
        <f t="shared" si="1"/>
        <v>45714</v>
      </c>
      <c r="C33" s="59" t="str">
        <f t="shared" si="0"/>
        <v>水</v>
      </c>
      <c r="D33" s="73" t="s">
        <v>141</v>
      </c>
      <c r="E33" s="66"/>
      <c r="F33" s="66"/>
      <c r="G33" s="66"/>
      <c r="H33" s="66"/>
      <c r="I33" s="66"/>
      <c r="J33" s="67"/>
      <c r="K33" s="68"/>
      <c r="L33" s="69"/>
    </row>
    <row r="34" spans="2:12" ht="18.95" customHeight="1">
      <c r="B34" s="18">
        <f t="shared" si="1"/>
        <v>45715</v>
      </c>
      <c r="C34" s="59" t="str">
        <f t="shared" si="0"/>
        <v>木</v>
      </c>
      <c r="D34" s="73" t="s">
        <v>144</v>
      </c>
      <c r="E34" s="66"/>
      <c r="F34" s="66"/>
      <c r="G34" s="66"/>
      <c r="H34" s="66"/>
      <c r="I34" s="66"/>
      <c r="J34" s="67"/>
      <c r="K34" s="68"/>
      <c r="L34" s="69"/>
    </row>
    <row r="35" spans="2:12" ht="18.95" customHeight="1">
      <c r="B35" s="18">
        <f t="shared" si="1"/>
        <v>45716</v>
      </c>
      <c r="C35" s="59" t="str">
        <f t="shared" si="0"/>
        <v>金</v>
      </c>
      <c r="D35" s="73" t="s">
        <v>145</v>
      </c>
      <c r="E35" s="66"/>
      <c r="F35" s="66"/>
      <c r="G35" s="66"/>
      <c r="H35" s="66"/>
      <c r="I35" s="66"/>
      <c r="J35" s="67"/>
      <c r="K35" s="68"/>
      <c r="L35" s="69"/>
    </row>
    <row r="36" spans="2:12" ht="18.95" customHeight="1">
      <c r="B36" s="18"/>
      <c r="C36" s="59"/>
      <c r="D36" s="70"/>
      <c r="E36" s="71"/>
      <c r="F36" s="71"/>
      <c r="G36" s="71"/>
      <c r="H36" s="71"/>
      <c r="I36" s="71"/>
      <c r="J36" s="72"/>
      <c r="K36" s="68"/>
      <c r="L36" s="69"/>
    </row>
    <row r="37" spans="2:12" ht="18.95" customHeight="1">
      <c r="B37" s="18"/>
      <c r="C37" s="59"/>
      <c r="D37" s="65"/>
      <c r="E37" s="66"/>
      <c r="F37" s="66"/>
      <c r="G37" s="66"/>
      <c r="H37" s="66"/>
      <c r="I37" s="66"/>
      <c r="J37" s="67"/>
      <c r="K37" s="68"/>
      <c r="L37" s="69"/>
    </row>
    <row r="38" spans="2:12" ht="18.95" customHeight="1">
      <c r="B38" s="18"/>
      <c r="C38" s="59"/>
      <c r="D38" s="70"/>
      <c r="E38" s="71"/>
      <c r="F38" s="71"/>
      <c r="G38" s="71"/>
      <c r="H38" s="71"/>
      <c r="I38" s="71"/>
      <c r="J38" s="72"/>
      <c r="K38" s="68"/>
      <c r="L38" s="69"/>
    </row>
    <row r="39" spans="2:12" ht="12" customHeight="1"/>
    <row r="40" spans="2:12" ht="18.95" customHeight="1">
      <c r="B40" s="20" t="s">
        <v>32</v>
      </c>
      <c r="C40" s="49">
        <f>COUNTA(B8:B38)</f>
        <v>28</v>
      </c>
      <c r="D40" s="64" t="s">
        <v>33</v>
      </c>
      <c r="E40" s="64"/>
      <c r="F40" s="2">
        <v>20</v>
      </c>
      <c r="G40" s="64" t="s">
        <v>34</v>
      </c>
      <c r="H40" s="64"/>
      <c r="I40" s="2">
        <v>8</v>
      </c>
      <c r="J40" s="64" t="s">
        <v>37</v>
      </c>
      <c r="K40" s="64"/>
      <c r="L40" s="21">
        <f>I40/C41</f>
        <v>0.2857142857142857</v>
      </c>
    </row>
    <row r="41" spans="2:12" ht="18.95" customHeight="1">
      <c r="B41" s="20" t="s">
        <v>5</v>
      </c>
      <c r="C41" s="2">
        <v>28</v>
      </c>
      <c r="D41" s="64" t="s">
        <v>35</v>
      </c>
      <c r="E41" s="64"/>
      <c r="F41" s="19">
        <v>22</v>
      </c>
      <c r="G41" s="64" t="s">
        <v>36</v>
      </c>
      <c r="H41" s="64"/>
      <c r="I41" s="19">
        <v>6</v>
      </c>
      <c r="J41" s="64" t="s">
        <v>38</v>
      </c>
      <c r="K41" s="64"/>
      <c r="L41" s="22">
        <f>I41/C41</f>
        <v>0.21428571428571427</v>
      </c>
    </row>
  </sheetData>
  <mergeCells count="72">
    <mergeCell ref="B1:L1"/>
    <mergeCell ref="B2:L2"/>
    <mergeCell ref="D7:J7"/>
    <mergeCell ref="K7:L7"/>
    <mergeCell ref="D8:J8"/>
    <mergeCell ref="K8:L8"/>
    <mergeCell ref="D9:J9"/>
    <mergeCell ref="K9:L9"/>
    <mergeCell ref="D10:J10"/>
    <mergeCell ref="K10:L10"/>
    <mergeCell ref="D11:J11"/>
    <mergeCell ref="K11:L11"/>
    <mergeCell ref="D12:J12"/>
    <mergeCell ref="K12:L12"/>
    <mergeCell ref="D13:J13"/>
    <mergeCell ref="K13:L13"/>
    <mergeCell ref="D14:J14"/>
    <mergeCell ref="K14:L14"/>
    <mergeCell ref="D15:J15"/>
    <mergeCell ref="K15:L15"/>
    <mergeCell ref="D16:J16"/>
    <mergeCell ref="K16:L16"/>
    <mergeCell ref="D17:J17"/>
    <mergeCell ref="K17:L17"/>
    <mergeCell ref="D18:J18"/>
    <mergeCell ref="K18:L18"/>
    <mergeCell ref="D19:J19"/>
    <mergeCell ref="K19:L19"/>
    <mergeCell ref="D20:J20"/>
    <mergeCell ref="K20:L20"/>
    <mergeCell ref="D21:J21"/>
    <mergeCell ref="K21:L21"/>
    <mergeCell ref="D22:J22"/>
    <mergeCell ref="K22:L22"/>
    <mergeCell ref="D23:J23"/>
    <mergeCell ref="K23:L23"/>
    <mergeCell ref="D24:J24"/>
    <mergeCell ref="K24:L24"/>
    <mergeCell ref="D25:J25"/>
    <mergeCell ref="K25:L25"/>
    <mergeCell ref="D26:J26"/>
    <mergeCell ref="K26:L26"/>
    <mergeCell ref="D27:J27"/>
    <mergeCell ref="K27:L27"/>
    <mergeCell ref="D28:J28"/>
    <mergeCell ref="K28:L28"/>
    <mergeCell ref="D29:J29"/>
    <mergeCell ref="K29:L29"/>
    <mergeCell ref="D30:J30"/>
    <mergeCell ref="K30:L30"/>
    <mergeCell ref="D31:J31"/>
    <mergeCell ref="K31:L31"/>
    <mergeCell ref="D32:J32"/>
    <mergeCell ref="K32:L32"/>
    <mergeCell ref="D33:J33"/>
    <mergeCell ref="K33:L33"/>
    <mergeCell ref="D34:J34"/>
    <mergeCell ref="K34:L34"/>
    <mergeCell ref="D35:J35"/>
    <mergeCell ref="K35:L35"/>
    <mergeCell ref="D36:J36"/>
    <mergeCell ref="K36:L36"/>
    <mergeCell ref="D37:J37"/>
    <mergeCell ref="K37:L37"/>
    <mergeCell ref="D38:J38"/>
    <mergeCell ref="K38:L38"/>
    <mergeCell ref="D40:E40"/>
    <mergeCell ref="G40:H40"/>
    <mergeCell ref="J40:K40"/>
    <mergeCell ref="D41:E41"/>
    <mergeCell ref="G41:H41"/>
    <mergeCell ref="J41:K41"/>
  </mergeCells>
  <phoneticPr fontId="1"/>
  <conditionalFormatting sqref="B8:C38">
    <cfRule type="expression" dxfId="17" priority="2">
      <formula>WEEKDAY($B8,1)=7</formula>
    </cfRule>
    <cfRule type="expression" dxfId="16" priority="1">
      <formula>WEEKDAY($B8,1)=1</formula>
    </cfRule>
  </conditionalFormatting>
  <pageMargins left="0.59055118110236227" right="0.39370078740157483" top="0.74803149606299213" bottom="0.19685039370078741" header="0.31496062992125984" footer="0.31496062992125984"/>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6C262-06EF-413F-9482-38565DFB01FF}">
  <dimension ref="B1:N41"/>
  <sheetViews>
    <sheetView zoomScale="90" zoomScaleNormal="90" workbookViewId="0">
      <selection activeCell="D33" sqref="D33:J33"/>
    </sheetView>
  </sheetViews>
  <sheetFormatPr defaultRowHeight="20.100000000000001" customHeight="1"/>
  <cols>
    <col min="1" max="1" width="2.625" style="1" customWidth="1"/>
    <col min="2" max="2" width="9.625" style="1" customWidth="1"/>
    <col min="3" max="3" width="5.625" style="1" customWidth="1"/>
    <col min="4" max="5" width="6.625" style="1" customWidth="1"/>
    <col min="6" max="6" width="5.625" style="1" customWidth="1"/>
    <col min="7" max="8" width="6.625" style="1" customWidth="1"/>
    <col min="9" max="9" width="5.625" style="1" customWidth="1"/>
    <col min="10" max="11" width="8.625" style="1" customWidth="1"/>
    <col min="12" max="12" width="10.625" style="1" customWidth="1"/>
    <col min="13" max="16384" width="9" style="1"/>
  </cols>
  <sheetData>
    <row r="1" spans="2:14" ht="20.100000000000001" customHeight="1">
      <c r="B1" s="78" t="s">
        <v>27</v>
      </c>
      <c r="C1" s="78"/>
      <c r="D1" s="78"/>
      <c r="E1" s="78"/>
      <c r="F1" s="78"/>
      <c r="G1" s="78"/>
      <c r="H1" s="78"/>
      <c r="I1" s="78"/>
      <c r="J1" s="78"/>
      <c r="K1" s="78"/>
      <c r="L1" s="78"/>
    </row>
    <row r="2" spans="2:14" ht="20.100000000000001" customHeight="1">
      <c r="B2" s="79">
        <f>現場稼働率集計表!O17</f>
        <v>45658</v>
      </c>
      <c r="C2" s="79"/>
      <c r="D2" s="79"/>
      <c r="E2" s="79"/>
      <c r="F2" s="79"/>
      <c r="G2" s="79"/>
      <c r="H2" s="79"/>
      <c r="I2" s="79"/>
      <c r="J2" s="79"/>
      <c r="K2" s="79"/>
      <c r="L2" s="79"/>
    </row>
    <row r="3" spans="2:14" ht="6" customHeight="1">
      <c r="B3" s="3"/>
      <c r="C3" s="3"/>
      <c r="D3" s="3"/>
      <c r="E3" s="3"/>
      <c r="F3" s="3"/>
      <c r="G3" s="3"/>
      <c r="H3" s="3"/>
      <c r="I3" s="3"/>
      <c r="J3" s="3"/>
      <c r="K3" s="3"/>
      <c r="L3" s="3"/>
    </row>
    <row r="4" spans="2:14" ht="18" customHeight="1">
      <c r="B4" s="4" t="s">
        <v>40</v>
      </c>
      <c r="C4" s="3">
        <f>現場稼働率集計表!Q4</f>
        <v>0</v>
      </c>
      <c r="D4" s="3"/>
      <c r="E4" s="3"/>
      <c r="F4" s="3"/>
      <c r="G4" s="3"/>
      <c r="H4" s="3"/>
      <c r="I4" s="3"/>
      <c r="J4" s="3"/>
      <c r="K4" s="3"/>
      <c r="L4" s="3"/>
    </row>
    <row r="5" spans="2:14" ht="18" customHeight="1">
      <c r="B5" s="5" t="s">
        <v>39</v>
      </c>
      <c r="C5" s="6">
        <f>現場稼働率集計表!Q5</f>
        <v>0</v>
      </c>
      <c r="D5" s="6"/>
      <c r="E5" s="6"/>
      <c r="F5" s="6"/>
      <c r="G5" s="6"/>
      <c r="H5" s="6"/>
      <c r="I5" s="6"/>
      <c r="J5" s="3"/>
      <c r="K5" s="3"/>
      <c r="L5" s="3"/>
    </row>
    <row r="6" spans="2:14" ht="6" customHeight="1">
      <c r="B6" s="3"/>
      <c r="C6" s="3"/>
      <c r="D6" s="3"/>
      <c r="E6" s="3"/>
      <c r="F6" s="3"/>
      <c r="G6" s="3"/>
      <c r="H6" s="3"/>
      <c r="I6" s="3"/>
      <c r="J6" s="3"/>
      <c r="K6" s="3"/>
      <c r="L6" s="3"/>
    </row>
    <row r="7" spans="2:14" ht="18.95" customHeight="1">
      <c r="B7" s="17" t="s">
        <v>28</v>
      </c>
      <c r="C7" s="17" t="s">
        <v>29</v>
      </c>
      <c r="D7" s="68" t="s">
        <v>31</v>
      </c>
      <c r="E7" s="80"/>
      <c r="F7" s="80"/>
      <c r="G7" s="80"/>
      <c r="H7" s="80"/>
      <c r="I7" s="80"/>
      <c r="J7" s="69"/>
      <c r="K7" s="68" t="s">
        <v>30</v>
      </c>
      <c r="L7" s="69"/>
      <c r="N7" s="1" t="s">
        <v>179</v>
      </c>
    </row>
    <row r="8" spans="2:14" ht="18.95" customHeight="1">
      <c r="B8" s="18">
        <f>B2</f>
        <v>45658</v>
      </c>
      <c r="C8" s="59" t="str">
        <f>TEXT(B8,"aaa")</f>
        <v>水</v>
      </c>
      <c r="D8" s="65" t="s">
        <v>43</v>
      </c>
      <c r="E8" s="66"/>
      <c r="F8" s="66"/>
      <c r="G8" s="66"/>
      <c r="H8" s="66"/>
      <c r="I8" s="66"/>
      <c r="J8" s="67"/>
      <c r="K8" s="83" t="s">
        <v>196</v>
      </c>
      <c r="L8" s="84"/>
      <c r="N8" s="1" t="s">
        <v>180</v>
      </c>
    </row>
    <row r="9" spans="2:14" ht="18.95" customHeight="1">
      <c r="B9" s="18">
        <f>B8+1</f>
        <v>45659</v>
      </c>
      <c r="C9" s="59" t="str">
        <f t="shared" ref="C9:C38" si="0">TEXT(B9,"aaa")</f>
        <v>木</v>
      </c>
      <c r="D9" s="65" t="s">
        <v>43</v>
      </c>
      <c r="E9" s="66"/>
      <c r="F9" s="66"/>
      <c r="G9" s="66"/>
      <c r="H9" s="66"/>
      <c r="I9" s="66"/>
      <c r="J9" s="67"/>
      <c r="K9" s="83" t="s">
        <v>196</v>
      </c>
      <c r="L9" s="84"/>
      <c r="N9" s="1" t="s">
        <v>181</v>
      </c>
    </row>
    <row r="10" spans="2:14" ht="18.95" customHeight="1">
      <c r="B10" s="18">
        <f t="shared" ref="B10:B38" si="1">B9+1</f>
        <v>45660</v>
      </c>
      <c r="C10" s="59" t="str">
        <f t="shared" si="0"/>
        <v>金</v>
      </c>
      <c r="D10" s="65" t="s">
        <v>43</v>
      </c>
      <c r="E10" s="66"/>
      <c r="F10" s="66"/>
      <c r="G10" s="66"/>
      <c r="H10" s="66"/>
      <c r="I10" s="66"/>
      <c r="J10" s="67"/>
      <c r="K10" s="83" t="s">
        <v>196</v>
      </c>
      <c r="L10" s="84"/>
    </row>
    <row r="11" spans="2:14" ht="18.95" customHeight="1">
      <c r="B11" s="18">
        <f t="shared" si="1"/>
        <v>45661</v>
      </c>
      <c r="C11" s="59" t="str">
        <f t="shared" si="0"/>
        <v>土</v>
      </c>
      <c r="D11" s="65" t="s">
        <v>43</v>
      </c>
      <c r="E11" s="66"/>
      <c r="F11" s="66"/>
      <c r="G11" s="66"/>
      <c r="H11" s="66"/>
      <c r="I11" s="66"/>
      <c r="J11" s="67"/>
      <c r="K11" s="68"/>
      <c r="L11" s="69"/>
    </row>
    <row r="12" spans="2:14" ht="18.95" customHeight="1">
      <c r="B12" s="18">
        <f t="shared" si="1"/>
        <v>45662</v>
      </c>
      <c r="C12" s="59" t="str">
        <f t="shared" si="0"/>
        <v>日</v>
      </c>
      <c r="D12" s="65" t="s">
        <v>43</v>
      </c>
      <c r="E12" s="66"/>
      <c r="F12" s="66"/>
      <c r="G12" s="66"/>
      <c r="H12" s="66"/>
      <c r="I12" s="66"/>
      <c r="J12" s="67"/>
      <c r="K12" s="68"/>
      <c r="L12" s="69"/>
    </row>
    <row r="13" spans="2:14" ht="18.95" customHeight="1">
      <c r="B13" s="18">
        <f t="shared" si="1"/>
        <v>45663</v>
      </c>
      <c r="C13" s="59" t="str">
        <f t="shared" si="0"/>
        <v>月</v>
      </c>
      <c r="D13" s="65" t="s">
        <v>43</v>
      </c>
      <c r="E13" s="66"/>
      <c r="F13" s="66"/>
      <c r="G13" s="66"/>
      <c r="H13" s="66"/>
      <c r="I13" s="66"/>
      <c r="J13" s="67"/>
      <c r="K13" s="68"/>
      <c r="L13" s="69"/>
    </row>
    <row r="14" spans="2:14" ht="18.95" customHeight="1">
      <c r="B14" s="18">
        <f t="shared" si="1"/>
        <v>45664</v>
      </c>
      <c r="C14" s="59" t="str">
        <f t="shared" si="0"/>
        <v>火</v>
      </c>
      <c r="D14" s="73" t="s">
        <v>124</v>
      </c>
      <c r="E14" s="74"/>
      <c r="F14" s="74"/>
      <c r="G14" s="74"/>
      <c r="H14" s="74"/>
      <c r="I14" s="74"/>
      <c r="J14" s="75"/>
      <c r="K14" s="68"/>
      <c r="L14" s="69"/>
    </row>
    <row r="15" spans="2:14" ht="18.95" customHeight="1">
      <c r="B15" s="18">
        <f t="shared" si="1"/>
        <v>45665</v>
      </c>
      <c r="C15" s="59" t="str">
        <f t="shared" si="0"/>
        <v>水</v>
      </c>
      <c r="D15" s="70" t="s">
        <v>125</v>
      </c>
      <c r="E15" s="71"/>
      <c r="F15" s="71"/>
      <c r="G15" s="71"/>
      <c r="H15" s="71"/>
      <c r="I15" s="71"/>
      <c r="J15" s="72"/>
      <c r="K15" s="68"/>
      <c r="L15" s="69"/>
    </row>
    <row r="16" spans="2:14" ht="18.95" customHeight="1">
      <c r="B16" s="18">
        <f t="shared" si="1"/>
        <v>45666</v>
      </c>
      <c r="C16" s="59" t="str">
        <f t="shared" si="0"/>
        <v>木</v>
      </c>
      <c r="D16" s="70" t="s">
        <v>126</v>
      </c>
      <c r="E16" s="71"/>
      <c r="F16" s="71"/>
      <c r="G16" s="71"/>
      <c r="H16" s="71"/>
      <c r="I16" s="71"/>
      <c r="J16" s="72"/>
      <c r="K16" s="68"/>
      <c r="L16" s="69"/>
    </row>
    <row r="17" spans="2:12" ht="18.95" customHeight="1">
      <c r="B17" s="18">
        <f t="shared" si="1"/>
        <v>45667</v>
      </c>
      <c r="C17" s="59" t="str">
        <f t="shared" si="0"/>
        <v>金</v>
      </c>
      <c r="D17" s="70" t="s">
        <v>127</v>
      </c>
      <c r="E17" s="71"/>
      <c r="F17" s="71"/>
      <c r="G17" s="71"/>
      <c r="H17" s="71"/>
      <c r="I17" s="71"/>
      <c r="J17" s="72"/>
      <c r="K17" s="68"/>
      <c r="L17" s="69"/>
    </row>
    <row r="18" spans="2:12" ht="18.95" customHeight="1">
      <c r="B18" s="18">
        <f t="shared" si="1"/>
        <v>45668</v>
      </c>
      <c r="C18" s="59" t="str">
        <f t="shared" si="0"/>
        <v>土</v>
      </c>
      <c r="D18" s="65" t="s">
        <v>128</v>
      </c>
      <c r="E18" s="66"/>
      <c r="F18" s="66"/>
      <c r="G18" s="66"/>
      <c r="H18" s="66"/>
      <c r="I18" s="66"/>
      <c r="J18" s="67"/>
      <c r="K18" s="68"/>
      <c r="L18" s="69"/>
    </row>
    <row r="19" spans="2:12" ht="18.95" customHeight="1">
      <c r="B19" s="18">
        <f t="shared" si="1"/>
        <v>45669</v>
      </c>
      <c r="C19" s="59" t="str">
        <f t="shared" si="0"/>
        <v>日</v>
      </c>
      <c r="D19" s="65" t="s">
        <v>43</v>
      </c>
      <c r="E19" s="66"/>
      <c r="F19" s="66"/>
      <c r="G19" s="66"/>
      <c r="H19" s="66"/>
      <c r="I19" s="66"/>
      <c r="J19" s="67"/>
      <c r="K19" s="68"/>
      <c r="L19" s="69"/>
    </row>
    <row r="20" spans="2:12" ht="18.95" customHeight="1">
      <c r="B20" s="18">
        <f t="shared" si="1"/>
        <v>45670</v>
      </c>
      <c r="C20" s="59" t="str">
        <f t="shared" si="0"/>
        <v>月</v>
      </c>
      <c r="D20" s="73" t="s">
        <v>129</v>
      </c>
      <c r="E20" s="74"/>
      <c r="F20" s="74"/>
      <c r="G20" s="74"/>
      <c r="H20" s="74"/>
      <c r="I20" s="74"/>
      <c r="J20" s="75"/>
      <c r="K20" s="68"/>
      <c r="L20" s="69"/>
    </row>
    <row r="21" spans="2:12" ht="18.95" customHeight="1">
      <c r="B21" s="18">
        <f t="shared" si="1"/>
        <v>45671</v>
      </c>
      <c r="C21" s="59" t="str">
        <f t="shared" si="0"/>
        <v>火</v>
      </c>
      <c r="D21" s="70" t="s">
        <v>130</v>
      </c>
      <c r="E21" s="71"/>
      <c r="F21" s="71"/>
      <c r="G21" s="71"/>
      <c r="H21" s="71"/>
      <c r="I21" s="71"/>
      <c r="J21" s="72"/>
      <c r="K21" s="68"/>
      <c r="L21" s="69"/>
    </row>
    <row r="22" spans="2:12" ht="18.95" customHeight="1">
      <c r="B22" s="18">
        <f t="shared" si="1"/>
        <v>45672</v>
      </c>
      <c r="C22" s="59" t="str">
        <f t="shared" si="0"/>
        <v>水</v>
      </c>
      <c r="D22" s="70" t="s">
        <v>131</v>
      </c>
      <c r="E22" s="71"/>
      <c r="F22" s="71"/>
      <c r="G22" s="71"/>
      <c r="H22" s="71"/>
      <c r="I22" s="71"/>
      <c r="J22" s="72"/>
      <c r="K22" s="68"/>
      <c r="L22" s="69"/>
    </row>
    <row r="23" spans="2:12" ht="18.95" customHeight="1">
      <c r="B23" s="18">
        <f t="shared" si="1"/>
        <v>45673</v>
      </c>
      <c r="C23" s="59" t="str">
        <f t="shared" si="0"/>
        <v>木</v>
      </c>
      <c r="D23" s="70" t="s">
        <v>129</v>
      </c>
      <c r="E23" s="71"/>
      <c r="F23" s="71"/>
      <c r="G23" s="71"/>
      <c r="H23" s="71"/>
      <c r="I23" s="71"/>
      <c r="J23" s="72"/>
      <c r="K23" s="68"/>
      <c r="L23" s="69"/>
    </row>
    <row r="24" spans="2:12" ht="18.95" customHeight="1">
      <c r="B24" s="18">
        <f t="shared" si="1"/>
        <v>45674</v>
      </c>
      <c r="C24" s="59" t="str">
        <f t="shared" si="0"/>
        <v>金</v>
      </c>
      <c r="D24" s="70" t="s">
        <v>129</v>
      </c>
      <c r="E24" s="71"/>
      <c r="F24" s="71"/>
      <c r="G24" s="71"/>
      <c r="H24" s="71"/>
      <c r="I24" s="71"/>
      <c r="J24" s="72"/>
      <c r="K24" s="68"/>
      <c r="L24" s="69"/>
    </row>
    <row r="25" spans="2:12" ht="18.95" customHeight="1">
      <c r="B25" s="18">
        <f t="shared" si="1"/>
        <v>45675</v>
      </c>
      <c r="C25" s="59" t="str">
        <f t="shared" si="0"/>
        <v>土</v>
      </c>
      <c r="D25" s="65" t="s">
        <v>136</v>
      </c>
      <c r="E25" s="66"/>
      <c r="F25" s="66"/>
      <c r="G25" s="66"/>
      <c r="H25" s="66"/>
      <c r="I25" s="66"/>
      <c r="J25" s="67"/>
      <c r="K25" s="68"/>
      <c r="L25" s="69"/>
    </row>
    <row r="26" spans="2:12" ht="18.95" customHeight="1">
      <c r="B26" s="18">
        <f t="shared" si="1"/>
        <v>45676</v>
      </c>
      <c r="C26" s="59" t="str">
        <f t="shared" si="0"/>
        <v>日</v>
      </c>
      <c r="D26" s="65" t="s">
        <v>136</v>
      </c>
      <c r="E26" s="66"/>
      <c r="F26" s="66"/>
      <c r="G26" s="66"/>
      <c r="H26" s="66"/>
      <c r="I26" s="66"/>
      <c r="J26" s="67"/>
      <c r="K26" s="68"/>
      <c r="L26" s="69"/>
    </row>
    <row r="27" spans="2:12" ht="18.95" customHeight="1">
      <c r="B27" s="18">
        <f t="shared" si="1"/>
        <v>45677</v>
      </c>
      <c r="C27" s="59" t="str">
        <f t="shared" si="0"/>
        <v>月</v>
      </c>
      <c r="D27" s="70" t="s">
        <v>129</v>
      </c>
      <c r="E27" s="71"/>
      <c r="F27" s="71"/>
      <c r="G27" s="71"/>
      <c r="H27" s="71"/>
      <c r="I27" s="71"/>
      <c r="J27" s="72"/>
      <c r="K27" s="68"/>
      <c r="L27" s="69"/>
    </row>
    <row r="28" spans="2:12" ht="18.95" customHeight="1">
      <c r="B28" s="18">
        <f t="shared" si="1"/>
        <v>45678</v>
      </c>
      <c r="C28" s="59" t="str">
        <f t="shared" si="0"/>
        <v>火</v>
      </c>
      <c r="D28" s="70" t="s">
        <v>129</v>
      </c>
      <c r="E28" s="71"/>
      <c r="F28" s="71"/>
      <c r="G28" s="71"/>
      <c r="H28" s="71"/>
      <c r="I28" s="71"/>
      <c r="J28" s="72"/>
      <c r="K28" s="68"/>
      <c r="L28" s="69"/>
    </row>
    <row r="29" spans="2:12" ht="18.95" customHeight="1">
      <c r="B29" s="18">
        <f t="shared" si="1"/>
        <v>45679</v>
      </c>
      <c r="C29" s="59" t="str">
        <f t="shared" si="0"/>
        <v>水</v>
      </c>
      <c r="D29" s="70" t="s">
        <v>132</v>
      </c>
      <c r="E29" s="71"/>
      <c r="F29" s="71"/>
      <c r="G29" s="71"/>
      <c r="H29" s="71"/>
      <c r="I29" s="71"/>
      <c r="J29" s="72"/>
      <c r="K29" s="68"/>
      <c r="L29" s="69"/>
    </row>
    <row r="30" spans="2:12" ht="18.95" customHeight="1">
      <c r="B30" s="18">
        <f t="shared" si="1"/>
        <v>45680</v>
      </c>
      <c r="C30" s="59" t="str">
        <f t="shared" si="0"/>
        <v>木</v>
      </c>
      <c r="D30" s="73" t="s">
        <v>199</v>
      </c>
      <c r="E30" s="66"/>
      <c r="F30" s="66"/>
      <c r="G30" s="66"/>
      <c r="H30" s="66"/>
      <c r="I30" s="66"/>
      <c r="J30" s="67"/>
      <c r="K30" s="68"/>
      <c r="L30" s="69"/>
    </row>
    <row r="31" spans="2:12" ht="18.95" customHeight="1">
      <c r="B31" s="18">
        <f t="shared" si="1"/>
        <v>45681</v>
      </c>
      <c r="C31" s="59" t="str">
        <f t="shared" si="0"/>
        <v>金</v>
      </c>
      <c r="D31" s="70" t="s">
        <v>133</v>
      </c>
      <c r="E31" s="71"/>
      <c r="F31" s="71"/>
      <c r="G31" s="71"/>
      <c r="H31" s="71"/>
      <c r="I31" s="71"/>
      <c r="J31" s="72"/>
      <c r="K31" s="68"/>
      <c r="L31" s="69"/>
    </row>
    <row r="32" spans="2:12" ht="18.95" customHeight="1">
      <c r="B32" s="18">
        <f t="shared" si="1"/>
        <v>45682</v>
      </c>
      <c r="C32" s="59" t="str">
        <f t="shared" si="0"/>
        <v>土</v>
      </c>
      <c r="D32" s="70" t="s">
        <v>198</v>
      </c>
      <c r="E32" s="71"/>
      <c r="F32" s="71"/>
      <c r="G32" s="71"/>
      <c r="H32" s="71"/>
      <c r="I32" s="71"/>
      <c r="J32" s="72"/>
      <c r="K32" s="68"/>
      <c r="L32" s="69"/>
    </row>
    <row r="33" spans="2:12" ht="18.95" customHeight="1">
      <c r="B33" s="18">
        <f t="shared" si="1"/>
        <v>45683</v>
      </c>
      <c r="C33" s="59" t="str">
        <f t="shared" si="0"/>
        <v>日</v>
      </c>
      <c r="D33" s="65" t="s">
        <v>136</v>
      </c>
      <c r="E33" s="66"/>
      <c r="F33" s="66"/>
      <c r="G33" s="66"/>
      <c r="H33" s="66"/>
      <c r="I33" s="66"/>
      <c r="J33" s="67"/>
      <c r="K33" s="68"/>
      <c r="L33" s="69"/>
    </row>
    <row r="34" spans="2:12" ht="18.95" customHeight="1">
      <c r="B34" s="18">
        <f t="shared" si="1"/>
        <v>45684</v>
      </c>
      <c r="C34" s="59" t="str">
        <f t="shared" si="0"/>
        <v>月</v>
      </c>
      <c r="D34" s="70" t="s">
        <v>135</v>
      </c>
      <c r="E34" s="71"/>
      <c r="F34" s="71"/>
      <c r="G34" s="71"/>
      <c r="H34" s="71"/>
      <c r="I34" s="71"/>
      <c r="J34" s="72"/>
      <c r="K34" s="68"/>
      <c r="L34" s="69"/>
    </row>
    <row r="35" spans="2:12" ht="18.95" customHeight="1">
      <c r="B35" s="18">
        <f t="shared" si="1"/>
        <v>45685</v>
      </c>
      <c r="C35" s="59" t="str">
        <f t="shared" si="0"/>
        <v>火</v>
      </c>
      <c r="D35" s="70" t="s">
        <v>135</v>
      </c>
      <c r="E35" s="71"/>
      <c r="F35" s="71"/>
      <c r="G35" s="71"/>
      <c r="H35" s="71"/>
      <c r="I35" s="71"/>
      <c r="J35" s="72"/>
      <c r="K35" s="68"/>
      <c r="L35" s="69"/>
    </row>
    <row r="36" spans="2:12" ht="18.95" customHeight="1">
      <c r="B36" s="18">
        <f t="shared" si="1"/>
        <v>45686</v>
      </c>
      <c r="C36" s="59" t="str">
        <f t="shared" si="0"/>
        <v>水</v>
      </c>
      <c r="D36" s="70" t="s">
        <v>134</v>
      </c>
      <c r="E36" s="71"/>
      <c r="F36" s="71"/>
      <c r="G36" s="71"/>
      <c r="H36" s="71"/>
      <c r="I36" s="71"/>
      <c r="J36" s="72"/>
      <c r="K36" s="68"/>
      <c r="L36" s="69"/>
    </row>
    <row r="37" spans="2:12" ht="18.95" customHeight="1">
      <c r="B37" s="18">
        <f>B36+1</f>
        <v>45687</v>
      </c>
      <c r="C37" s="59" t="str">
        <f t="shared" si="0"/>
        <v>木</v>
      </c>
      <c r="D37" s="73" t="s">
        <v>137</v>
      </c>
      <c r="E37" s="74"/>
      <c r="F37" s="74"/>
      <c r="G37" s="74"/>
      <c r="H37" s="74"/>
      <c r="I37" s="74"/>
      <c r="J37" s="75"/>
      <c r="K37" s="68"/>
      <c r="L37" s="69"/>
    </row>
    <row r="38" spans="2:12" ht="18.95" customHeight="1">
      <c r="B38" s="18">
        <f t="shared" si="1"/>
        <v>45688</v>
      </c>
      <c r="C38" s="59" t="str">
        <f t="shared" si="0"/>
        <v>金</v>
      </c>
      <c r="D38" s="73" t="s">
        <v>137</v>
      </c>
      <c r="E38" s="74"/>
      <c r="F38" s="74"/>
      <c r="G38" s="74"/>
      <c r="H38" s="74"/>
      <c r="I38" s="74"/>
      <c r="J38" s="75"/>
      <c r="K38" s="68"/>
      <c r="L38" s="69"/>
    </row>
    <row r="39" spans="2:12" ht="12" customHeight="1"/>
    <row r="40" spans="2:12" ht="18.95" customHeight="1">
      <c r="B40" s="20" t="s">
        <v>32</v>
      </c>
      <c r="C40" s="49">
        <f>COUNTA(B8:B38)</f>
        <v>31</v>
      </c>
      <c r="D40" s="64" t="s">
        <v>33</v>
      </c>
      <c r="E40" s="64"/>
      <c r="F40" s="2">
        <v>19</v>
      </c>
      <c r="G40" s="64" t="s">
        <v>34</v>
      </c>
      <c r="H40" s="64"/>
      <c r="I40" s="2">
        <v>9</v>
      </c>
      <c r="J40" s="64" t="s">
        <v>37</v>
      </c>
      <c r="K40" s="64"/>
      <c r="L40" s="21">
        <f>I40/C41</f>
        <v>0.32142857142857145</v>
      </c>
    </row>
    <row r="41" spans="2:12" ht="18.95" customHeight="1">
      <c r="B41" s="20" t="s">
        <v>5</v>
      </c>
      <c r="C41" s="2">
        <v>28</v>
      </c>
      <c r="D41" s="64" t="s">
        <v>35</v>
      </c>
      <c r="E41" s="64"/>
      <c r="F41" s="19">
        <v>21</v>
      </c>
      <c r="G41" s="64" t="s">
        <v>36</v>
      </c>
      <c r="H41" s="64"/>
      <c r="I41" s="19">
        <v>7</v>
      </c>
      <c r="J41" s="64" t="s">
        <v>38</v>
      </c>
      <c r="K41" s="64"/>
      <c r="L41" s="22">
        <f>I41/C41</f>
        <v>0.25</v>
      </c>
    </row>
  </sheetData>
  <mergeCells count="72">
    <mergeCell ref="B1:L1"/>
    <mergeCell ref="B2:L2"/>
    <mergeCell ref="D7:J7"/>
    <mergeCell ref="K7:L7"/>
    <mergeCell ref="D8:J8"/>
    <mergeCell ref="K8:L8"/>
    <mergeCell ref="D9:J9"/>
    <mergeCell ref="K9:L9"/>
    <mergeCell ref="D10:J10"/>
    <mergeCell ref="K10:L10"/>
    <mergeCell ref="D11:J11"/>
    <mergeCell ref="K11:L11"/>
    <mergeCell ref="D12:J12"/>
    <mergeCell ref="K12:L12"/>
    <mergeCell ref="D13:J13"/>
    <mergeCell ref="K13:L13"/>
    <mergeCell ref="D14:J14"/>
    <mergeCell ref="K14:L14"/>
    <mergeCell ref="D15:J15"/>
    <mergeCell ref="K15:L15"/>
    <mergeCell ref="D16:J16"/>
    <mergeCell ref="K16:L16"/>
    <mergeCell ref="D17:J17"/>
    <mergeCell ref="K17:L17"/>
    <mergeCell ref="D18:J18"/>
    <mergeCell ref="K18:L18"/>
    <mergeCell ref="D19:J19"/>
    <mergeCell ref="K19:L19"/>
    <mergeCell ref="D20:J20"/>
    <mergeCell ref="K20:L20"/>
    <mergeCell ref="D21:J21"/>
    <mergeCell ref="K21:L21"/>
    <mergeCell ref="D22:J22"/>
    <mergeCell ref="K22:L22"/>
    <mergeCell ref="D23:J23"/>
    <mergeCell ref="K23:L23"/>
    <mergeCell ref="D24:J24"/>
    <mergeCell ref="K24:L24"/>
    <mergeCell ref="D25:J25"/>
    <mergeCell ref="K25:L25"/>
    <mergeCell ref="D26:J26"/>
    <mergeCell ref="K26:L26"/>
    <mergeCell ref="D27:J27"/>
    <mergeCell ref="K27:L27"/>
    <mergeCell ref="D28:J28"/>
    <mergeCell ref="K28:L28"/>
    <mergeCell ref="D29:J29"/>
    <mergeCell ref="K29:L29"/>
    <mergeCell ref="D30:J30"/>
    <mergeCell ref="K30:L30"/>
    <mergeCell ref="D31:J31"/>
    <mergeCell ref="K31:L31"/>
    <mergeCell ref="D32:J32"/>
    <mergeCell ref="K32:L32"/>
    <mergeCell ref="D33:J33"/>
    <mergeCell ref="K33:L33"/>
    <mergeCell ref="D34:J34"/>
    <mergeCell ref="K34:L34"/>
    <mergeCell ref="D35:J35"/>
    <mergeCell ref="K35:L35"/>
    <mergeCell ref="D36:J36"/>
    <mergeCell ref="K36:L36"/>
    <mergeCell ref="D37:J37"/>
    <mergeCell ref="K37:L37"/>
    <mergeCell ref="D38:J38"/>
    <mergeCell ref="K38:L38"/>
    <mergeCell ref="D40:E40"/>
    <mergeCell ref="G40:H40"/>
    <mergeCell ref="J40:K40"/>
    <mergeCell ref="D41:E41"/>
    <mergeCell ref="G41:H41"/>
    <mergeCell ref="J41:K41"/>
  </mergeCells>
  <phoneticPr fontId="1"/>
  <conditionalFormatting sqref="B8:C38">
    <cfRule type="expression" dxfId="15" priority="1">
      <formula>WEEKDAY($B8,1)=1</formula>
    </cfRule>
    <cfRule type="expression" dxfId="14" priority="2">
      <formula>WEEKDAY($B8,1)=7</formula>
    </cfRule>
  </conditionalFormatting>
  <pageMargins left="0.59055118110236227" right="0.39370078740157483" top="0.74803149606299213" bottom="0.19685039370078741" header="0.31496062992125984" footer="0.31496062992125984"/>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8D1C7-76E1-4801-97C2-2710127EF3BD}">
  <dimension ref="B1:L41"/>
  <sheetViews>
    <sheetView topLeftCell="A25" zoomScale="90" zoomScaleNormal="90" workbookViewId="0">
      <selection activeCell="C28" sqref="C28"/>
    </sheetView>
  </sheetViews>
  <sheetFormatPr defaultRowHeight="20.100000000000001" customHeight="1"/>
  <cols>
    <col min="1" max="1" width="2.625" style="1" customWidth="1"/>
    <col min="2" max="2" width="9.625" style="1" customWidth="1"/>
    <col min="3" max="3" width="5.625" style="1" customWidth="1"/>
    <col min="4" max="5" width="6.625" style="1" customWidth="1"/>
    <col min="6" max="6" width="5.625" style="1" customWidth="1"/>
    <col min="7" max="8" width="6.625" style="1" customWidth="1"/>
    <col min="9" max="9" width="5.625" style="1" customWidth="1"/>
    <col min="10" max="11" width="8.625" style="1" customWidth="1"/>
    <col min="12" max="12" width="10.625" style="1" customWidth="1"/>
    <col min="13" max="16384" width="9" style="1"/>
  </cols>
  <sheetData>
    <row r="1" spans="2:12" ht="20.100000000000001" customHeight="1">
      <c r="B1" s="78" t="s">
        <v>27</v>
      </c>
      <c r="C1" s="78"/>
      <c r="D1" s="78"/>
      <c r="E1" s="78"/>
      <c r="F1" s="78"/>
      <c r="G1" s="78"/>
      <c r="H1" s="78"/>
      <c r="I1" s="78"/>
      <c r="J1" s="78"/>
      <c r="K1" s="78"/>
      <c r="L1" s="78"/>
    </row>
    <row r="2" spans="2:12" ht="20.100000000000001" customHeight="1">
      <c r="B2" s="79">
        <f>現場稼働率集計表!O16</f>
        <v>45627</v>
      </c>
      <c r="C2" s="79"/>
      <c r="D2" s="79"/>
      <c r="E2" s="79"/>
      <c r="F2" s="79"/>
      <c r="G2" s="79"/>
      <c r="H2" s="79"/>
      <c r="I2" s="79"/>
      <c r="J2" s="79"/>
      <c r="K2" s="79"/>
      <c r="L2" s="79"/>
    </row>
    <row r="3" spans="2:12" ht="6" customHeight="1">
      <c r="B3" s="3"/>
      <c r="C3" s="3"/>
      <c r="D3" s="3"/>
      <c r="E3" s="3"/>
      <c r="F3" s="3"/>
      <c r="G3" s="3"/>
      <c r="H3" s="3"/>
      <c r="I3" s="3"/>
      <c r="J3" s="3"/>
      <c r="K3" s="3"/>
      <c r="L3" s="3"/>
    </row>
    <row r="4" spans="2:12" ht="18" customHeight="1">
      <c r="B4" s="4" t="s">
        <v>40</v>
      </c>
      <c r="C4" s="3">
        <f>現場稼働率集計表!Q4</f>
        <v>0</v>
      </c>
      <c r="D4" s="3"/>
      <c r="E4" s="3"/>
      <c r="F4" s="3"/>
      <c r="G4" s="3"/>
      <c r="H4" s="3"/>
      <c r="I4" s="3"/>
      <c r="J4" s="3"/>
      <c r="K4" s="3"/>
      <c r="L4" s="3"/>
    </row>
    <row r="5" spans="2:12" ht="18" customHeight="1">
      <c r="B5" s="5" t="s">
        <v>39</v>
      </c>
      <c r="C5" s="6">
        <f>現場稼働率集計表!Q5</f>
        <v>0</v>
      </c>
      <c r="D5" s="6"/>
      <c r="E5" s="6"/>
      <c r="F5" s="6"/>
      <c r="G5" s="6"/>
      <c r="H5" s="6"/>
      <c r="I5" s="6"/>
      <c r="J5" s="3"/>
      <c r="K5" s="3"/>
      <c r="L5" s="3"/>
    </row>
    <row r="6" spans="2:12" ht="6" customHeight="1">
      <c r="B6" s="3"/>
      <c r="C6" s="3"/>
      <c r="D6" s="3"/>
      <c r="E6" s="3"/>
      <c r="F6" s="3"/>
      <c r="G6" s="3"/>
      <c r="H6" s="3"/>
      <c r="I6" s="3"/>
      <c r="J6" s="3"/>
      <c r="K6" s="3"/>
      <c r="L6" s="3"/>
    </row>
    <row r="7" spans="2:12" ht="18.95" customHeight="1">
      <c r="B7" s="17" t="s">
        <v>28</v>
      </c>
      <c r="C7" s="17" t="s">
        <v>29</v>
      </c>
      <c r="D7" s="68" t="s">
        <v>31</v>
      </c>
      <c r="E7" s="80"/>
      <c r="F7" s="80"/>
      <c r="G7" s="80"/>
      <c r="H7" s="80"/>
      <c r="I7" s="80"/>
      <c r="J7" s="69"/>
      <c r="K7" s="68" t="s">
        <v>30</v>
      </c>
      <c r="L7" s="69"/>
    </row>
    <row r="8" spans="2:12" ht="18.95" customHeight="1">
      <c r="B8" s="18">
        <f>B2</f>
        <v>45627</v>
      </c>
      <c r="C8" s="59" t="str">
        <f>TEXT(B8,"aaa")</f>
        <v>日</v>
      </c>
      <c r="D8" s="65" t="s">
        <v>43</v>
      </c>
      <c r="E8" s="66"/>
      <c r="F8" s="66"/>
      <c r="G8" s="66"/>
      <c r="H8" s="66"/>
      <c r="I8" s="66"/>
      <c r="J8" s="67"/>
      <c r="K8" s="68"/>
      <c r="L8" s="69"/>
    </row>
    <row r="9" spans="2:12" ht="18.95" customHeight="1">
      <c r="B9" s="18">
        <f>B8+1</f>
        <v>45628</v>
      </c>
      <c r="C9" s="59" t="str">
        <f t="shared" ref="C9:C38" si="0">TEXT(B9,"aaa")</f>
        <v>月</v>
      </c>
      <c r="D9" s="70" t="s">
        <v>113</v>
      </c>
      <c r="E9" s="71"/>
      <c r="F9" s="71"/>
      <c r="G9" s="71"/>
      <c r="H9" s="71"/>
      <c r="I9" s="71"/>
      <c r="J9" s="72"/>
      <c r="K9" s="68"/>
      <c r="L9" s="69"/>
    </row>
    <row r="10" spans="2:12" ht="18.95" customHeight="1">
      <c r="B10" s="18">
        <f t="shared" ref="B10:B38" si="1">B9+1</f>
        <v>45629</v>
      </c>
      <c r="C10" s="59" t="str">
        <f t="shared" si="0"/>
        <v>火</v>
      </c>
      <c r="D10" s="73" t="s">
        <v>114</v>
      </c>
      <c r="E10" s="66"/>
      <c r="F10" s="66"/>
      <c r="G10" s="66"/>
      <c r="H10" s="66"/>
      <c r="I10" s="66"/>
      <c r="J10" s="67"/>
      <c r="K10" s="68"/>
      <c r="L10" s="69"/>
    </row>
    <row r="11" spans="2:12" ht="18.95" customHeight="1">
      <c r="B11" s="18">
        <f t="shared" si="1"/>
        <v>45630</v>
      </c>
      <c r="C11" s="59" t="str">
        <f t="shared" si="0"/>
        <v>水</v>
      </c>
      <c r="D11" s="70" t="s">
        <v>115</v>
      </c>
      <c r="E11" s="71"/>
      <c r="F11" s="71"/>
      <c r="G11" s="71"/>
      <c r="H11" s="71"/>
      <c r="I11" s="71"/>
      <c r="J11" s="72"/>
      <c r="K11" s="68"/>
      <c r="L11" s="69"/>
    </row>
    <row r="12" spans="2:12" ht="18.95" customHeight="1">
      <c r="B12" s="18">
        <f t="shared" si="1"/>
        <v>45631</v>
      </c>
      <c r="C12" s="59" t="str">
        <f t="shared" si="0"/>
        <v>木</v>
      </c>
      <c r="D12" s="73" t="s">
        <v>194</v>
      </c>
      <c r="E12" s="74"/>
      <c r="F12" s="74"/>
      <c r="G12" s="74"/>
      <c r="H12" s="74"/>
      <c r="I12" s="74"/>
      <c r="J12" s="75"/>
      <c r="K12" s="68"/>
      <c r="L12" s="69"/>
    </row>
    <row r="13" spans="2:12" ht="18.95" customHeight="1">
      <c r="B13" s="18">
        <f t="shared" si="1"/>
        <v>45632</v>
      </c>
      <c r="C13" s="59" t="str">
        <f t="shared" si="0"/>
        <v>金</v>
      </c>
      <c r="D13" s="70" t="s">
        <v>113</v>
      </c>
      <c r="E13" s="71"/>
      <c r="F13" s="71"/>
      <c r="G13" s="71"/>
      <c r="H13" s="71"/>
      <c r="I13" s="71"/>
      <c r="J13" s="72"/>
      <c r="K13" s="68"/>
      <c r="L13" s="69"/>
    </row>
    <row r="14" spans="2:12" ht="18.95" customHeight="1">
      <c r="B14" s="18">
        <f t="shared" si="1"/>
        <v>45633</v>
      </c>
      <c r="C14" s="59" t="str">
        <f t="shared" si="0"/>
        <v>土</v>
      </c>
      <c r="D14" s="73" t="s">
        <v>204</v>
      </c>
      <c r="E14" s="66"/>
      <c r="F14" s="66"/>
      <c r="G14" s="66"/>
      <c r="H14" s="66"/>
      <c r="I14" s="66"/>
      <c r="J14" s="67"/>
      <c r="K14" s="68"/>
      <c r="L14" s="69"/>
    </row>
    <row r="15" spans="2:12" ht="18.95" customHeight="1">
      <c r="B15" s="18">
        <f t="shared" si="1"/>
        <v>45634</v>
      </c>
      <c r="C15" s="59" t="str">
        <f t="shared" si="0"/>
        <v>日</v>
      </c>
      <c r="D15" s="70" t="s">
        <v>205</v>
      </c>
      <c r="E15" s="71"/>
      <c r="F15" s="71"/>
      <c r="G15" s="71"/>
      <c r="H15" s="71"/>
      <c r="I15" s="71"/>
      <c r="J15" s="72"/>
      <c r="K15" s="68"/>
      <c r="L15" s="69"/>
    </row>
    <row r="16" spans="2:12" ht="18.95" customHeight="1">
      <c r="B16" s="18">
        <f t="shared" si="1"/>
        <v>45635</v>
      </c>
      <c r="C16" s="59" t="str">
        <f t="shared" si="0"/>
        <v>月</v>
      </c>
      <c r="D16" s="70" t="s">
        <v>117</v>
      </c>
      <c r="E16" s="71"/>
      <c r="F16" s="71"/>
      <c r="G16" s="71"/>
      <c r="H16" s="71"/>
      <c r="I16" s="71"/>
      <c r="J16" s="72"/>
      <c r="K16" s="68"/>
      <c r="L16" s="69"/>
    </row>
    <row r="17" spans="2:12" ht="18.95" customHeight="1">
      <c r="B17" s="18">
        <f t="shared" si="1"/>
        <v>45636</v>
      </c>
      <c r="C17" s="59" t="str">
        <f t="shared" si="0"/>
        <v>火</v>
      </c>
      <c r="D17" s="73" t="s">
        <v>116</v>
      </c>
      <c r="E17" s="74"/>
      <c r="F17" s="74"/>
      <c r="G17" s="74"/>
      <c r="H17" s="74"/>
      <c r="I17" s="74"/>
      <c r="J17" s="75"/>
      <c r="K17" s="68"/>
      <c r="L17" s="69"/>
    </row>
    <row r="18" spans="2:12" ht="18.95" customHeight="1">
      <c r="B18" s="18">
        <f t="shared" si="1"/>
        <v>45637</v>
      </c>
      <c r="C18" s="59" t="str">
        <f t="shared" si="0"/>
        <v>水</v>
      </c>
      <c r="D18" s="70" t="s">
        <v>117</v>
      </c>
      <c r="E18" s="71"/>
      <c r="F18" s="71"/>
      <c r="G18" s="71"/>
      <c r="H18" s="71"/>
      <c r="I18" s="71"/>
      <c r="J18" s="72"/>
      <c r="K18" s="68"/>
      <c r="L18" s="69"/>
    </row>
    <row r="19" spans="2:12" ht="18.95" customHeight="1">
      <c r="B19" s="18">
        <f t="shared" si="1"/>
        <v>45638</v>
      </c>
      <c r="C19" s="59" t="str">
        <f t="shared" si="0"/>
        <v>木</v>
      </c>
      <c r="D19" s="70" t="s">
        <v>117</v>
      </c>
      <c r="E19" s="71"/>
      <c r="F19" s="71"/>
      <c r="G19" s="71"/>
      <c r="H19" s="71"/>
      <c r="I19" s="71"/>
      <c r="J19" s="72"/>
      <c r="K19" s="68"/>
      <c r="L19" s="69"/>
    </row>
    <row r="20" spans="2:12" ht="18.95" customHeight="1">
      <c r="B20" s="18">
        <f t="shared" si="1"/>
        <v>45639</v>
      </c>
      <c r="C20" s="59" t="str">
        <f t="shared" si="0"/>
        <v>金</v>
      </c>
      <c r="D20" s="70" t="s">
        <v>117</v>
      </c>
      <c r="E20" s="71"/>
      <c r="F20" s="71"/>
      <c r="G20" s="71"/>
      <c r="H20" s="71"/>
      <c r="I20" s="71"/>
      <c r="J20" s="72"/>
      <c r="K20" s="68"/>
      <c r="L20" s="69"/>
    </row>
    <row r="21" spans="2:12" ht="18.95" customHeight="1">
      <c r="B21" s="18">
        <f t="shared" si="1"/>
        <v>45640</v>
      </c>
      <c r="C21" s="59" t="str">
        <f t="shared" si="0"/>
        <v>土</v>
      </c>
      <c r="D21" s="53" t="s">
        <v>206</v>
      </c>
      <c r="E21" s="54"/>
      <c r="F21" s="54"/>
      <c r="G21" s="54"/>
      <c r="H21" s="54"/>
      <c r="I21" s="54"/>
      <c r="J21" s="55"/>
      <c r="K21" s="68"/>
      <c r="L21" s="69"/>
    </row>
    <row r="22" spans="2:12" ht="18.95" customHeight="1">
      <c r="B22" s="18">
        <f t="shared" si="1"/>
        <v>45641</v>
      </c>
      <c r="C22" s="59" t="str">
        <f t="shared" si="0"/>
        <v>日</v>
      </c>
      <c r="D22" s="65" t="s">
        <v>43</v>
      </c>
      <c r="E22" s="66"/>
      <c r="F22" s="66"/>
      <c r="G22" s="66"/>
      <c r="H22" s="66"/>
      <c r="I22" s="66"/>
      <c r="J22" s="67"/>
      <c r="K22" s="68"/>
      <c r="L22" s="69"/>
    </row>
    <row r="23" spans="2:12" ht="18.95" customHeight="1">
      <c r="B23" s="18">
        <f t="shared" si="1"/>
        <v>45642</v>
      </c>
      <c r="C23" s="59" t="str">
        <f t="shared" si="0"/>
        <v>月</v>
      </c>
      <c r="D23" s="56" t="s">
        <v>118</v>
      </c>
      <c r="E23" s="51"/>
      <c r="F23" s="51"/>
      <c r="G23" s="51"/>
      <c r="H23" s="51"/>
      <c r="I23" s="51"/>
      <c r="J23" s="52"/>
      <c r="K23" s="68"/>
      <c r="L23" s="69"/>
    </row>
    <row r="24" spans="2:12" ht="18.95" customHeight="1">
      <c r="B24" s="18">
        <f t="shared" si="1"/>
        <v>45643</v>
      </c>
      <c r="C24" s="59" t="str">
        <f t="shared" si="0"/>
        <v>火</v>
      </c>
      <c r="D24" s="56" t="s">
        <v>119</v>
      </c>
      <c r="E24" s="51"/>
      <c r="F24" s="51"/>
      <c r="G24" s="51"/>
      <c r="H24" s="51"/>
      <c r="I24" s="51"/>
      <c r="J24" s="52"/>
      <c r="K24" s="68"/>
      <c r="L24" s="69"/>
    </row>
    <row r="25" spans="2:12" ht="18.95" customHeight="1">
      <c r="B25" s="18">
        <f t="shared" si="1"/>
        <v>45644</v>
      </c>
      <c r="C25" s="59" t="str">
        <f t="shared" si="0"/>
        <v>水</v>
      </c>
      <c r="D25" s="56" t="s">
        <v>120</v>
      </c>
      <c r="E25" s="51"/>
      <c r="F25" s="51"/>
      <c r="G25" s="51"/>
      <c r="H25" s="51"/>
      <c r="I25" s="51"/>
      <c r="J25" s="52"/>
      <c r="K25" s="68"/>
      <c r="L25" s="69"/>
    </row>
    <row r="26" spans="2:12" ht="18.95" customHeight="1">
      <c r="B26" s="18">
        <f t="shared" si="1"/>
        <v>45645</v>
      </c>
      <c r="C26" s="59" t="str">
        <f t="shared" si="0"/>
        <v>木</v>
      </c>
      <c r="D26" s="53" t="s">
        <v>121</v>
      </c>
      <c r="E26" s="54"/>
      <c r="F26" s="54"/>
      <c r="G26" s="54"/>
      <c r="H26" s="54"/>
      <c r="I26" s="54"/>
      <c r="J26" s="55"/>
      <c r="K26" s="68"/>
      <c r="L26" s="69"/>
    </row>
    <row r="27" spans="2:12" ht="18.95" customHeight="1">
      <c r="B27" s="18">
        <f t="shared" si="1"/>
        <v>45646</v>
      </c>
      <c r="C27" s="59" t="str">
        <f t="shared" si="0"/>
        <v>金</v>
      </c>
      <c r="D27" s="53" t="s">
        <v>122</v>
      </c>
      <c r="E27" s="54"/>
      <c r="F27" s="54"/>
      <c r="G27" s="54"/>
      <c r="H27" s="54"/>
      <c r="I27" s="54"/>
      <c r="J27" s="55"/>
      <c r="K27" s="68"/>
      <c r="L27" s="69"/>
    </row>
    <row r="28" spans="2:12" ht="18.95" customHeight="1">
      <c r="B28" s="18">
        <f t="shared" si="1"/>
        <v>45647</v>
      </c>
      <c r="C28" s="59" t="str">
        <f t="shared" si="0"/>
        <v>土</v>
      </c>
      <c r="D28" s="70" t="s">
        <v>195</v>
      </c>
      <c r="E28" s="71"/>
      <c r="F28" s="71"/>
      <c r="G28" s="71"/>
      <c r="H28" s="71"/>
      <c r="I28" s="71"/>
      <c r="J28" s="72"/>
      <c r="K28" s="68"/>
      <c r="L28" s="69"/>
    </row>
    <row r="29" spans="2:12" ht="18.95" customHeight="1">
      <c r="B29" s="18">
        <f t="shared" si="1"/>
        <v>45648</v>
      </c>
      <c r="C29" s="59" t="str">
        <f t="shared" si="0"/>
        <v>日</v>
      </c>
      <c r="D29" s="65" t="s">
        <v>43</v>
      </c>
      <c r="E29" s="66"/>
      <c r="F29" s="66"/>
      <c r="G29" s="66"/>
      <c r="H29" s="66"/>
      <c r="I29" s="66"/>
      <c r="J29" s="67"/>
      <c r="K29" s="68"/>
      <c r="L29" s="69"/>
    </row>
    <row r="30" spans="2:12" ht="18.95" customHeight="1">
      <c r="B30" s="18">
        <f t="shared" si="1"/>
        <v>45649</v>
      </c>
      <c r="C30" s="59" t="str">
        <f t="shared" si="0"/>
        <v>月</v>
      </c>
      <c r="D30" s="53" t="s">
        <v>123</v>
      </c>
      <c r="E30" s="54"/>
      <c r="F30" s="54"/>
      <c r="G30" s="54"/>
      <c r="H30" s="54"/>
      <c r="I30" s="54"/>
      <c r="J30" s="55"/>
      <c r="K30" s="68"/>
      <c r="L30" s="69"/>
    </row>
    <row r="31" spans="2:12" ht="18.95" customHeight="1">
      <c r="B31" s="18">
        <f t="shared" si="1"/>
        <v>45650</v>
      </c>
      <c r="C31" s="59" t="str">
        <f t="shared" si="0"/>
        <v>火</v>
      </c>
      <c r="D31" s="53" t="s">
        <v>123</v>
      </c>
      <c r="E31" s="54"/>
      <c r="F31" s="54"/>
      <c r="G31" s="54"/>
      <c r="H31" s="54"/>
      <c r="I31" s="54"/>
      <c r="J31" s="55"/>
      <c r="K31" s="68"/>
      <c r="L31" s="69"/>
    </row>
    <row r="32" spans="2:12" ht="18.95" customHeight="1">
      <c r="B32" s="18">
        <f t="shared" si="1"/>
        <v>45651</v>
      </c>
      <c r="C32" s="59" t="str">
        <f t="shared" si="0"/>
        <v>水</v>
      </c>
      <c r="D32" s="53" t="s">
        <v>123</v>
      </c>
      <c r="E32" s="54"/>
      <c r="F32" s="54"/>
      <c r="G32" s="54"/>
      <c r="H32" s="54"/>
      <c r="I32" s="54"/>
      <c r="J32" s="55"/>
      <c r="K32" s="68"/>
      <c r="L32" s="69"/>
    </row>
    <row r="33" spans="2:12" ht="18.95" customHeight="1">
      <c r="B33" s="18">
        <f t="shared" si="1"/>
        <v>45652</v>
      </c>
      <c r="C33" s="59" t="str">
        <f t="shared" si="0"/>
        <v>木</v>
      </c>
      <c r="D33" s="53" t="s">
        <v>123</v>
      </c>
      <c r="E33" s="54"/>
      <c r="F33" s="54"/>
      <c r="G33" s="54"/>
      <c r="H33" s="54"/>
      <c r="I33" s="54"/>
      <c r="J33" s="55"/>
      <c r="K33" s="68"/>
      <c r="L33" s="69"/>
    </row>
    <row r="34" spans="2:12" ht="18.95" customHeight="1">
      <c r="B34" s="18">
        <f t="shared" si="1"/>
        <v>45653</v>
      </c>
      <c r="C34" s="59" t="str">
        <f t="shared" si="0"/>
        <v>金</v>
      </c>
      <c r="D34" s="53" t="s">
        <v>124</v>
      </c>
      <c r="E34" s="54"/>
      <c r="F34" s="54"/>
      <c r="G34" s="54"/>
      <c r="H34" s="54"/>
      <c r="I34" s="54"/>
      <c r="J34" s="55"/>
      <c r="K34" s="68"/>
      <c r="L34" s="69"/>
    </row>
    <row r="35" spans="2:12" ht="18.95" customHeight="1">
      <c r="B35" s="18">
        <f t="shared" si="1"/>
        <v>45654</v>
      </c>
      <c r="C35" s="59" t="str">
        <f t="shared" si="0"/>
        <v>土</v>
      </c>
      <c r="D35" s="65" t="s">
        <v>43</v>
      </c>
      <c r="E35" s="66"/>
      <c r="F35" s="66"/>
      <c r="G35" s="66"/>
      <c r="H35" s="66"/>
      <c r="I35" s="66"/>
      <c r="J35" s="67"/>
      <c r="K35" s="83" t="s">
        <v>196</v>
      </c>
      <c r="L35" s="84"/>
    </row>
    <row r="36" spans="2:12" ht="18.95" customHeight="1">
      <c r="B36" s="18">
        <f t="shared" si="1"/>
        <v>45655</v>
      </c>
      <c r="C36" s="59" t="str">
        <f t="shared" si="0"/>
        <v>日</v>
      </c>
      <c r="D36" s="65" t="s">
        <v>43</v>
      </c>
      <c r="E36" s="66"/>
      <c r="F36" s="66"/>
      <c r="G36" s="66"/>
      <c r="H36" s="66"/>
      <c r="I36" s="66"/>
      <c r="J36" s="67"/>
      <c r="K36" s="83" t="s">
        <v>196</v>
      </c>
      <c r="L36" s="84"/>
    </row>
    <row r="37" spans="2:12" ht="18.95" customHeight="1">
      <c r="B37" s="18">
        <f t="shared" si="1"/>
        <v>45656</v>
      </c>
      <c r="C37" s="59" t="str">
        <f t="shared" si="0"/>
        <v>月</v>
      </c>
      <c r="D37" s="65" t="s">
        <v>43</v>
      </c>
      <c r="E37" s="66"/>
      <c r="F37" s="66"/>
      <c r="G37" s="66"/>
      <c r="H37" s="66"/>
      <c r="I37" s="66"/>
      <c r="J37" s="67"/>
      <c r="K37" s="83" t="s">
        <v>196</v>
      </c>
      <c r="L37" s="84"/>
    </row>
    <row r="38" spans="2:12" ht="18.95" customHeight="1">
      <c r="B38" s="18">
        <f t="shared" si="1"/>
        <v>45657</v>
      </c>
      <c r="C38" s="59" t="str">
        <f t="shared" si="0"/>
        <v>火</v>
      </c>
      <c r="D38" s="65" t="s">
        <v>43</v>
      </c>
      <c r="E38" s="66"/>
      <c r="F38" s="66"/>
      <c r="G38" s="66"/>
      <c r="H38" s="66"/>
      <c r="I38" s="66"/>
      <c r="J38" s="67"/>
      <c r="K38" s="83" t="s">
        <v>196</v>
      </c>
      <c r="L38" s="84"/>
    </row>
    <row r="39" spans="2:12" ht="12" customHeight="1"/>
    <row r="40" spans="2:12" ht="18.95" customHeight="1">
      <c r="B40" s="20" t="s">
        <v>32</v>
      </c>
      <c r="C40" s="49">
        <f>COUNTA(B8:B38)</f>
        <v>31</v>
      </c>
      <c r="D40" s="64" t="s">
        <v>33</v>
      </c>
      <c r="E40" s="64"/>
      <c r="F40" s="2">
        <v>20</v>
      </c>
      <c r="G40" s="64" t="s">
        <v>34</v>
      </c>
      <c r="H40" s="64"/>
      <c r="I40" s="2">
        <v>7</v>
      </c>
      <c r="J40" s="64" t="s">
        <v>37</v>
      </c>
      <c r="K40" s="64"/>
      <c r="L40" s="21">
        <f>I40/C41</f>
        <v>0.25925925925925924</v>
      </c>
    </row>
    <row r="41" spans="2:12" ht="18.95" customHeight="1">
      <c r="B41" s="20" t="s">
        <v>5</v>
      </c>
      <c r="C41" s="2">
        <v>27</v>
      </c>
      <c r="D41" s="64" t="s">
        <v>35</v>
      </c>
      <c r="E41" s="64"/>
      <c r="F41" s="19">
        <v>24</v>
      </c>
      <c r="G41" s="64" t="s">
        <v>36</v>
      </c>
      <c r="H41" s="64"/>
      <c r="I41" s="19">
        <v>3</v>
      </c>
      <c r="J41" s="64" t="s">
        <v>38</v>
      </c>
      <c r="K41" s="64"/>
      <c r="L41" s="22">
        <f>I41/C41</f>
        <v>0.1111111111111111</v>
      </c>
    </row>
  </sheetData>
  <mergeCells count="61">
    <mergeCell ref="B1:L1"/>
    <mergeCell ref="B2:L2"/>
    <mergeCell ref="D7:J7"/>
    <mergeCell ref="K7:L7"/>
    <mergeCell ref="D8:J8"/>
    <mergeCell ref="K8:L8"/>
    <mergeCell ref="D9:J9"/>
    <mergeCell ref="K9:L9"/>
    <mergeCell ref="D10:J10"/>
    <mergeCell ref="K10:L10"/>
    <mergeCell ref="D11:J11"/>
    <mergeCell ref="K11:L11"/>
    <mergeCell ref="D12:J12"/>
    <mergeCell ref="K12:L12"/>
    <mergeCell ref="D13:J13"/>
    <mergeCell ref="K13:L13"/>
    <mergeCell ref="D14:J14"/>
    <mergeCell ref="K14:L14"/>
    <mergeCell ref="D15:J15"/>
    <mergeCell ref="K15:L15"/>
    <mergeCell ref="D16:J16"/>
    <mergeCell ref="K16:L16"/>
    <mergeCell ref="D17:J17"/>
    <mergeCell ref="K17:L17"/>
    <mergeCell ref="D18:J18"/>
    <mergeCell ref="K18:L18"/>
    <mergeCell ref="D19:J19"/>
    <mergeCell ref="K19:L19"/>
    <mergeCell ref="D20:J20"/>
    <mergeCell ref="K20:L20"/>
    <mergeCell ref="K24:L24"/>
    <mergeCell ref="K25:L25"/>
    <mergeCell ref="K26:L26"/>
    <mergeCell ref="K21:L21"/>
    <mergeCell ref="D22:J22"/>
    <mergeCell ref="K22:L22"/>
    <mergeCell ref="K23:L23"/>
    <mergeCell ref="K27:L27"/>
    <mergeCell ref="D28:J28"/>
    <mergeCell ref="K28:L28"/>
    <mergeCell ref="D29:J29"/>
    <mergeCell ref="K29:L29"/>
    <mergeCell ref="K33:L33"/>
    <mergeCell ref="K34:L34"/>
    <mergeCell ref="D35:J35"/>
    <mergeCell ref="K35:L35"/>
    <mergeCell ref="K30:L30"/>
    <mergeCell ref="K31:L31"/>
    <mergeCell ref="K32:L32"/>
    <mergeCell ref="D36:J36"/>
    <mergeCell ref="K36:L36"/>
    <mergeCell ref="D37:J37"/>
    <mergeCell ref="K37:L37"/>
    <mergeCell ref="D38:J38"/>
    <mergeCell ref="K38:L38"/>
    <mergeCell ref="D40:E40"/>
    <mergeCell ref="G40:H40"/>
    <mergeCell ref="J40:K40"/>
    <mergeCell ref="D41:E41"/>
    <mergeCell ref="G41:H41"/>
    <mergeCell ref="J41:K41"/>
  </mergeCells>
  <phoneticPr fontId="1"/>
  <conditionalFormatting sqref="B8:C38">
    <cfRule type="expression" dxfId="13" priority="1">
      <formula>WEEKDAY($B8,1)=1</formula>
    </cfRule>
    <cfRule type="expression" dxfId="12" priority="2">
      <formula>WEEKDAY($B8,1)=7</formula>
    </cfRule>
  </conditionalFormatting>
  <pageMargins left="0.59055118110236227" right="0.39370078740157483" top="0.74803149606299213" bottom="0.19685039370078741" header="0.31496062992125984" footer="0.31496062992125984"/>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522FE-8814-438C-8BFE-FDC6178976C0}">
  <dimension ref="B1:L41"/>
  <sheetViews>
    <sheetView topLeftCell="A28" zoomScale="90" zoomScaleNormal="90" workbookViewId="0">
      <selection activeCell="L41" sqref="L41"/>
    </sheetView>
  </sheetViews>
  <sheetFormatPr defaultRowHeight="20.100000000000001" customHeight="1"/>
  <cols>
    <col min="1" max="1" width="2.625" style="1" customWidth="1"/>
    <col min="2" max="2" width="9.625" style="1" customWidth="1"/>
    <col min="3" max="3" width="5.625" style="1" customWidth="1"/>
    <col min="4" max="5" width="6.625" style="1" customWidth="1"/>
    <col min="6" max="6" width="5.625" style="1" customWidth="1"/>
    <col min="7" max="8" width="6.625" style="1" customWidth="1"/>
    <col min="9" max="9" width="5.625" style="1" customWidth="1"/>
    <col min="10" max="11" width="8.625" style="1" customWidth="1"/>
    <col min="12" max="12" width="10.625" style="1" customWidth="1"/>
    <col min="13" max="16384" width="9" style="1"/>
  </cols>
  <sheetData>
    <row r="1" spans="2:12" ht="20.100000000000001" customHeight="1">
      <c r="B1" s="78" t="s">
        <v>27</v>
      </c>
      <c r="C1" s="78"/>
      <c r="D1" s="78"/>
      <c r="E1" s="78"/>
      <c r="F1" s="78"/>
      <c r="G1" s="78"/>
      <c r="H1" s="78"/>
      <c r="I1" s="78"/>
      <c r="J1" s="78"/>
      <c r="K1" s="78"/>
      <c r="L1" s="78"/>
    </row>
    <row r="2" spans="2:12" ht="20.100000000000001" customHeight="1">
      <c r="B2" s="79">
        <f>現場稼働率集計表!O15</f>
        <v>45597</v>
      </c>
      <c r="C2" s="79"/>
      <c r="D2" s="79"/>
      <c r="E2" s="79"/>
      <c r="F2" s="79"/>
      <c r="G2" s="79"/>
      <c r="H2" s="79"/>
      <c r="I2" s="79"/>
      <c r="J2" s="79"/>
      <c r="K2" s="79"/>
      <c r="L2" s="79"/>
    </row>
    <row r="3" spans="2:12" ht="6" customHeight="1">
      <c r="B3" s="3"/>
      <c r="C3" s="3"/>
      <c r="D3" s="3"/>
      <c r="E3" s="3"/>
      <c r="F3" s="3"/>
      <c r="G3" s="3"/>
      <c r="H3" s="3"/>
      <c r="I3" s="3"/>
      <c r="J3" s="3"/>
      <c r="K3" s="3"/>
      <c r="L3" s="3"/>
    </row>
    <row r="4" spans="2:12" ht="18" customHeight="1">
      <c r="B4" s="4" t="s">
        <v>40</v>
      </c>
      <c r="C4" s="3">
        <f>現場稼働率集計表!Q4</f>
        <v>0</v>
      </c>
      <c r="D4" s="3"/>
      <c r="E4" s="3"/>
      <c r="F4" s="3"/>
      <c r="G4" s="3"/>
      <c r="H4" s="3"/>
      <c r="I4" s="3"/>
      <c r="J4" s="3"/>
      <c r="K4" s="3"/>
      <c r="L4" s="3"/>
    </row>
    <row r="5" spans="2:12" ht="18" customHeight="1">
      <c r="B5" s="5" t="s">
        <v>39</v>
      </c>
      <c r="C5" s="6">
        <f>現場稼働率集計表!Q5</f>
        <v>0</v>
      </c>
      <c r="D5" s="6"/>
      <c r="E5" s="6"/>
      <c r="F5" s="6"/>
      <c r="G5" s="6"/>
      <c r="H5" s="6"/>
      <c r="I5" s="6"/>
      <c r="J5" s="3"/>
      <c r="K5" s="3"/>
      <c r="L5" s="3"/>
    </row>
    <row r="6" spans="2:12" ht="6" customHeight="1">
      <c r="B6" s="3"/>
      <c r="C6" s="3"/>
      <c r="D6" s="3"/>
      <c r="E6" s="3"/>
      <c r="F6" s="3"/>
      <c r="G6" s="3"/>
      <c r="H6" s="3"/>
      <c r="I6" s="3"/>
      <c r="J6" s="3"/>
      <c r="K6" s="3"/>
      <c r="L6" s="3"/>
    </row>
    <row r="7" spans="2:12" ht="18.95" customHeight="1">
      <c r="B7" s="17" t="s">
        <v>28</v>
      </c>
      <c r="C7" s="17" t="s">
        <v>29</v>
      </c>
      <c r="D7" s="68" t="s">
        <v>31</v>
      </c>
      <c r="E7" s="80"/>
      <c r="F7" s="80"/>
      <c r="G7" s="80"/>
      <c r="H7" s="80"/>
      <c r="I7" s="80"/>
      <c r="J7" s="69"/>
      <c r="K7" s="68" t="s">
        <v>30</v>
      </c>
      <c r="L7" s="69"/>
    </row>
    <row r="8" spans="2:12" ht="18.95" customHeight="1">
      <c r="B8" s="18">
        <f>B2</f>
        <v>45597</v>
      </c>
      <c r="C8" s="59" t="str">
        <f>TEXT(B8,"aaa")</f>
        <v>金</v>
      </c>
      <c r="D8" s="73" t="s">
        <v>97</v>
      </c>
      <c r="E8" s="71"/>
      <c r="F8" s="71"/>
      <c r="G8" s="71"/>
      <c r="H8" s="71"/>
      <c r="I8" s="71"/>
      <c r="J8" s="72"/>
      <c r="K8" s="68"/>
      <c r="L8" s="69"/>
    </row>
    <row r="9" spans="2:12" ht="18.95" customHeight="1">
      <c r="B9" s="18">
        <f>B8+1</f>
        <v>45598</v>
      </c>
      <c r="C9" s="59" t="str">
        <f t="shared" ref="C9:C37" si="0">TEXT(B9,"aaa")</f>
        <v>土</v>
      </c>
      <c r="D9" s="65" t="s">
        <v>43</v>
      </c>
      <c r="E9" s="66"/>
      <c r="F9" s="66"/>
      <c r="G9" s="66"/>
      <c r="H9" s="66"/>
      <c r="I9" s="66"/>
      <c r="J9" s="67"/>
      <c r="K9" s="68"/>
      <c r="L9" s="69"/>
    </row>
    <row r="10" spans="2:12" ht="18.95" customHeight="1">
      <c r="B10" s="18">
        <f t="shared" ref="B10:B37" si="1">B9+1</f>
        <v>45599</v>
      </c>
      <c r="C10" s="59" t="str">
        <f t="shared" si="0"/>
        <v>日</v>
      </c>
      <c r="D10" s="65" t="s">
        <v>43</v>
      </c>
      <c r="E10" s="66"/>
      <c r="F10" s="66"/>
      <c r="G10" s="66"/>
      <c r="H10" s="66"/>
      <c r="I10" s="66"/>
      <c r="J10" s="67"/>
      <c r="K10" s="68"/>
      <c r="L10" s="69"/>
    </row>
    <row r="11" spans="2:12" ht="18.95" customHeight="1">
      <c r="B11" s="18">
        <f t="shared" si="1"/>
        <v>45600</v>
      </c>
      <c r="C11" s="59" t="str">
        <f t="shared" si="0"/>
        <v>月</v>
      </c>
      <c r="D11" s="70" t="s">
        <v>98</v>
      </c>
      <c r="E11" s="71"/>
      <c r="F11" s="71"/>
      <c r="G11" s="71"/>
      <c r="H11" s="71"/>
      <c r="I11" s="71"/>
      <c r="J11" s="72"/>
      <c r="K11" s="68"/>
      <c r="L11" s="69"/>
    </row>
    <row r="12" spans="2:12" ht="18.95" customHeight="1">
      <c r="B12" s="18">
        <f t="shared" si="1"/>
        <v>45601</v>
      </c>
      <c r="C12" s="59" t="str">
        <f t="shared" si="0"/>
        <v>火</v>
      </c>
      <c r="D12" s="73" t="s">
        <v>99</v>
      </c>
      <c r="E12" s="74"/>
      <c r="F12" s="74"/>
      <c r="G12" s="74"/>
      <c r="H12" s="74"/>
      <c r="I12" s="74"/>
      <c r="J12" s="75"/>
      <c r="K12" s="68"/>
      <c r="L12" s="69"/>
    </row>
    <row r="13" spans="2:12" ht="18.95" customHeight="1">
      <c r="B13" s="18">
        <f t="shared" si="1"/>
        <v>45602</v>
      </c>
      <c r="C13" s="59" t="str">
        <f t="shared" si="0"/>
        <v>水</v>
      </c>
      <c r="D13" s="70" t="s">
        <v>100</v>
      </c>
      <c r="E13" s="71"/>
      <c r="F13" s="71"/>
      <c r="G13" s="71"/>
      <c r="H13" s="71"/>
      <c r="I13" s="71"/>
      <c r="J13" s="72"/>
      <c r="K13" s="68"/>
      <c r="L13" s="69"/>
    </row>
    <row r="14" spans="2:12" ht="18.95" customHeight="1">
      <c r="B14" s="18">
        <f t="shared" si="1"/>
        <v>45603</v>
      </c>
      <c r="C14" s="59" t="str">
        <f t="shared" si="0"/>
        <v>木</v>
      </c>
      <c r="D14" s="70" t="s">
        <v>101</v>
      </c>
      <c r="E14" s="71"/>
      <c r="F14" s="71"/>
      <c r="G14" s="71"/>
      <c r="H14" s="71"/>
      <c r="I14" s="71"/>
      <c r="J14" s="72"/>
      <c r="K14" s="68"/>
      <c r="L14" s="69"/>
    </row>
    <row r="15" spans="2:12" ht="18.95" customHeight="1">
      <c r="B15" s="18">
        <f t="shared" si="1"/>
        <v>45604</v>
      </c>
      <c r="C15" s="59" t="str">
        <f t="shared" si="0"/>
        <v>金</v>
      </c>
      <c r="D15" s="73" t="s">
        <v>155</v>
      </c>
      <c r="E15" s="71"/>
      <c r="F15" s="71"/>
      <c r="G15" s="71"/>
      <c r="H15" s="71"/>
      <c r="I15" s="71"/>
      <c r="J15" s="72"/>
      <c r="K15" s="68"/>
      <c r="L15" s="69"/>
    </row>
    <row r="16" spans="2:12" ht="18.95" customHeight="1">
      <c r="B16" s="18">
        <f t="shared" si="1"/>
        <v>45605</v>
      </c>
      <c r="C16" s="59" t="str">
        <f t="shared" si="0"/>
        <v>土</v>
      </c>
      <c r="D16" s="73" t="s">
        <v>193</v>
      </c>
      <c r="E16" s="74"/>
      <c r="F16" s="74"/>
      <c r="G16" s="74"/>
      <c r="H16" s="74"/>
      <c r="I16" s="74"/>
      <c r="J16" s="75"/>
      <c r="K16" s="68"/>
      <c r="L16" s="69"/>
    </row>
    <row r="17" spans="2:12" ht="18.95" customHeight="1">
      <c r="B17" s="18">
        <f t="shared" si="1"/>
        <v>45606</v>
      </c>
      <c r="C17" s="59" t="str">
        <f t="shared" si="0"/>
        <v>日</v>
      </c>
      <c r="D17" s="65" t="s">
        <v>43</v>
      </c>
      <c r="E17" s="66"/>
      <c r="F17" s="66"/>
      <c r="G17" s="66"/>
      <c r="H17" s="66"/>
      <c r="I17" s="66"/>
      <c r="J17" s="67"/>
      <c r="K17" s="68"/>
      <c r="L17" s="69"/>
    </row>
    <row r="18" spans="2:12" ht="18.95" customHeight="1">
      <c r="B18" s="18">
        <f t="shared" si="1"/>
        <v>45607</v>
      </c>
      <c r="C18" s="59" t="str">
        <f t="shared" si="0"/>
        <v>月</v>
      </c>
      <c r="D18" s="73" t="s">
        <v>102</v>
      </c>
      <c r="E18" s="74"/>
      <c r="F18" s="74"/>
      <c r="G18" s="74"/>
      <c r="H18" s="74"/>
      <c r="I18" s="74"/>
      <c r="J18" s="75"/>
      <c r="K18" s="68"/>
      <c r="L18" s="69"/>
    </row>
    <row r="19" spans="2:12" ht="18.95" customHeight="1">
      <c r="B19" s="18">
        <f t="shared" si="1"/>
        <v>45608</v>
      </c>
      <c r="C19" s="59" t="str">
        <f t="shared" si="0"/>
        <v>火</v>
      </c>
      <c r="D19" s="73" t="s">
        <v>102</v>
      </c>
      <c r="E19" s="74"/>
      <c r="F19" s="74"/>
      <c r="G19" s="74"/>
      <c r="H19" s="74"/>
      <c r="I19" s="74"/>
      <c r="J19" s="75"/>
      <c r="K19" s="68"/>
      <c r="L19" s="69"/>
    </row>
    <row r="20" spans="2:12" ht="18.95" customHeight="1">
      <c r="B20" s="18">
        <f t="shared" si="1"/>
        <v>45609</v>
      </c>
      <c r="C20" s="59" t="str">
        <f t="shared" si="0"/>
        <v>水</v>
      </c>
      <c r="D20" s="70" t="s">
        <v>103</v>
      </c>
      <c r="E20" s="71"/>
      <c r="F20" s="71"/>
      <c r="G20" s="71"/>
      <c r="H20" s="71"/>
      <c r="I20" s="71"/>
      <c r="J20" s="72"/>
      <c r="K20" s="68"/>
      <c r="L20" s="69"/>
    </row>
    <row r="21" spans="2:12" ht="18.95" customHeight="1">
      <c r="B21" s="18">
        <f t="shared" si="1"/>
        <v>45610</v>
      </c>
      <c r="C21" s="59" t="str">
        <f t="shared" si="0"/>
        <v>木</v>
      </c>
      <c r="D21" s="70" t="s">
        <v>104</v>
      </c>
      <c r="E21" s="71"/>
      <c r="F21" s="71"/>
      <c r="G21" s="71"/>
      <c r="H21" s="71"/>
      <c r="I21" s="71"/>
      <c r="J21" s="72"/>
      <c r="K21" s="68"/>
      <c r="L21" s="69"/>
    </row>
    <row r="22" spans="2:12" ht="18.95" customHeight="1">
      <c r="B22" s="18">
        <f t="shared" si="1"/>
        <v>45611</v>
      </c>
      <c r="C22" s="59" t="str">
        <f t="shared" si="0"/>
        <v>金</v>
      </c>
      <c r="D22" s="70" t="s">
        <v>105</v>
      </c>
      <c r="E22" s="71"/>
      <c r="F22" s="71"/>
      <c r="G22" s="71"/>
      <c r="H22" s="71"/>
      <c r="I22" s="71"/>
      <c r="J22" s="72"/>
      <c r="K22" s="68"/>
      <c r="L22" s="69"/>
    </row>
    <row r="23" spans="2:12" ht="18.95" customHeight="1">
      <c r="B23" s="18">
        <f t="shared" si="1"/>
        <v>45612</v>
      </c>
      <c r="C23" s="59" t="str">
        <f t="shared" si="0"/>
        <v>土</v>
      </c>
      <c r="D23" s="73" t="s">
        <v>192</v>
      </c>
      <c r="E23" s="74"/>
      <c r="F23" s="74"/>
      <c r="G23" s="74"/>
      <c r="H23" s="74"/>
      <c r="I23" s="74"/>
      <c r="J23" s="75"/>
      <c r="K23" s="68"/>
      <c r="L23" s="69"/>
    </row>
    <row r="24" spans="2:12" ht="18.95" customHeight="1">
      <c r="B24" s="18">
        <f t="shared" si="1"/>
        <v>45613</v>
      </c>
      <c r="C24" s="59" t="str">
        <f t="shared" si="0"/>
        <v>日</v>
      </c>
      <c r="D24" s="65" t="s">
        <v>43</v>
      </c>
      <c r="E24" s="66"/>
      <c r="F24" s="66"/>
      <c r="G24" s="66"/>
      <c r="H24" s="66"/>
      <c r="I24" s="66"/>
      <c r="J24" s="67"/>
      <c r="K24" s="68"/>
      <c r="L24" s="69"/>
    </row>
    <row r="25" spans="2:12" ht="18.95" customHeight="1">
      <c r="B25" s="18">
        <f t="shared" si="1"/>
        <v>45614</v>
      </c>
      <c r="C25" s="59" t="str">
        <f t="shared" si="0"/>
        <v>月</v>
      </c>
      <c r="D25" s="73" t="s">
        <v>106</v>
      </c>
      <c r="E25" s="74"/>
      <c r="F25" s="74"/>
      <c r="G25" s="74"/>
      <c r="H25" s="74"/>
      <c r="I25" s="74"/>
      <c r="J25" s="75"/>
      <c r="K25" s="68"/>
      <c r="L25" s="69"/>
    </row>
    <row r="26" spans="2:12" ht="18.95" customHeight="1">
      <c r="B26" s="18">
        <f t="shared" si="1"/>
        <v>45615</v>
      </c>
      <c r="C26" s="59" t="str">
        <f t="shared" si="0"/>
        <v>火</v>
      </c>
      <c r="D26" s="73" t="s">
        <v>107</v>
      </c>
      <c r="E26" s="74"/>
      <c r="F26" s="74"/>
      <c r="G26" s="74"/>
      <c r="H26" s="74"/>
      <c r="I26" s="74"/>
      <c r="J26" s="75"/>
      <c r="K26" s="68"/>
      <c r="L26" s="69"/>
    </row>
    <row r="27" spans="2:12" ht="18.95" customHeight="1">
      <c r="B27" s="18">
        <f t="shared" si="1"/>
        <v>45616</v>
      </c>
      <c r="C27" s="59" t="str">
        <f t="shared" si="0"/>
        <v>水</v>
      </c>
      <c r="D27" s="73" t="s">
        <v>108</v>
      </c>
      <c r="E27" s="74"/>
      <c r="F27" s="74"/>
      <c r="G27" s="74"/>
      <c r="H27" s="74"/>
      <c r="I27" s="74"/>
      <c r="J27" s="75"/>
      <c r="K27" s="68"/>
      <c r="L27" s="69"/>
    </row>
    <row r="28" spans="2:12" ht="18.95" customHeight="1">
      <c r="B28" s="18">
        <f t="shared" si="1"/>
        <v>45617</v>
      </c>
      <c r="C28" s="59" t="str">
        <f t="shared" si="0"/>
        <v>木</v>
      </c>
      <c r="D28" s="73" t="s">
        <v>108</v>
      </c>
      <c r="E28" s="74"/>
      <c r="F28" s="74"/>
      <c r="G28" s="74"/>
      <c r="H28" s="74"/>
      <c r="I28" s="74"/>
      <c r="J28" s="75"/>
      <c r="K28" s="68"/>
      <c r="L28" s="69"/>
    </row>
    <row r="29" spans="2:12" ht="18.95" customHeight="1">
      <c r="B29" s="18">
        <f t="shared" si="1"/>
        <v>45618</v>
      </c>
      <c r="C29" s="59" t="str">
        <f t="shared" si="0"/>
        <v>金</v>
      </c>
      <c r="D29" s="73" t="s">
        <v>108</v>
      </c>
      <c r="E29" s="74"/>
      <c r="F29" s="74"/>
      <c r="G29" s="74"/>
      <c r="H29" s="74"/>
      <c r="I29" s="74"/>
      <c r="J29" s="75"/>
      <c r="K29" s="68"/>
      <c r="L29" s="69"/>
    </row>
    <row r="30" spans="2:12" ht="18.95" customHeight="1">
      <c r="B30" s="18">
        <f t="shared" si="1"/>
        <v>45619</v>
      </c>
      <c r="C30" s="59" t="str">
        <f t="shared" si="0"/>
        <v>土</v>
      </c>
      <c r="D30" s="65" t="s">
        <v>43</v>
      </c>
      <c r="E30" s="66"/>
      <c r="F30" s="66"/>
      <c r="G30" s="66"/>
      <c r="H30" s="66"/>
      <c r="I30" s="66"/>
      <c r="J30" s="67"/>
      <c r="K30" s="68"/>
      <c r="L30" s="69"/>
    </row>
    <row r="31" spans="2:12" ht="18.95" customHeight="1">
      <c r="B31" s="18">
        <f t="shared" si="1"/>
        <v>45620</v>
      </c>
      <c r="C31" s="59" t="str">
        <f t="shared" si="0"/>
        <v>日</v>
      </c>
      <c r="D31" s="65" t="s">
        <v>43</v>
      </c>
      <c r="E31" s="66"/>
      <c r="F31" s="66"/>
      <c r="G31" s="66"/>
      <c r="H31" s="66"/>
      <c r="I31" s="66"/>
      <c r="J31" s="67"/>
      <c r="K31" s="68"/>
      <c r="L31" s="69"/>
    </row>
    <row r="32" spans="2:12" ht="18.95" customHeight="1">
      <c r="B32" s="18">
        <f t="shared" si="1"/>
        <v>45621</v>
      </c>
      <c r="C32" s="59" t="str">
        <f t="shared" si="0"/>
        <v>月</v>
      </c>
      <c r="D32" s="70" t="s">
        <v>108</v>
      </c>
      <c r="E32" s="71"/>
      <c r="F32" s="71"/>
      <c r="G32" s="71"/>
      <c r="H32" s="71"/>
      <c r="I32" s="71"/>
      <c r="J32" s="72"/>
      <c r="K32" s="68"/>
      <c r="L32" s="69"/>
    </row>
    <row r="33" spans="2:12" ht="18.95" customHeight="1">
      <c r="B33" s="18">
        <f t="shared" si="1"/>
        <v>45622</v>
      </c>
      <c r="C33" s="59" t="str">
        <f t="shared" si="0"/>
        <v>火</v>
      </c>
      <c r="D33" s="73" t="s">
        <v>109</v>
      </c>
      <c r="E33" s="74"/>
      <c r="F33" s="74"/>
      <c r="G33" s="74"/>
      <c r="H33" s="74"/>
      <c r="I33" s="74"/>
      <c r="J33" s="75"/>
      <c r="K33" s="68"/>
      <c r="L33" s="69"/>
    </row>
    <row r="34" spans="2:12" ht="18.95" customHeight="1">
      <c r="B34" s="18">
        <f t="shared" si="1"/>
        <v>45623</v>
      </c>
      <c r="C34" s="59" t="str">
        <f t="shared" si="0"/>
        <v>水</v>
      </c>
      <c r="D34" s="70" t="s">
        <v>110</v>
      </c>
      <c r="E34" s="71"/>
      <c r="F34" s="71"/>
      <c r="G34" s="71"/>
      <c r="H34" s="71"/>
      <c r="I34" s="71"/>
      <c r="J34" s="72"/>
      <c r="K34" s="68"/>
      <c r="L34" s="69"/>
    </row>
    <row r="35" spans="2:12" ht="18.95" customHeight="1">
      <c r="B35" s="18">
        <f t="shared" si="1"/>
        <v>45624</v>
      </c>
      <c r="C35" s="59" t="str">
        <f t="shared" si="0"/>
        <v>木</v>
      </c>
      <c r="D35" s="70" t="s">
        <v>111</v>
      </c>
      <c r="E35" s="71"/>
      <c r="F35" s="71"/>
      <c r="G35" s="71"/>
      <c r="H35" s="71"/>
      <c r="I35" s="71"/>
      <c r="J35" s="72"/>
      <c r="K35" s="68"/>
      <c r="L35" s="69"/>
    </row>
    <row r="36" spans="2:12" ht="18.95" customHeight="1">
      <c r="B36" s="18">
        <f t="shared" si="1"/>
        <v>45625</v>
      </c>
      <c r="C36" s="59" t="str">
        <f t="shared" si="0"/>
        <v>金</v>
      </c>
      <c r="D36" s="73" t="s">
        <v>112</v>
      </c>
      <c r="E36" s="66"/>
      <c r="F36" s="66"/>
      <c r="G36" s="66"/>
      <c r="H36" s="66"/>
      <c r="I36" s="66"/>
      <c r="J36" s="67"/>
      <c r="K36" s="68"/>
      <c r="L36" s="69"/>
    </row>
    <row r="37" spans="2:12" ht="18.95" customHeight="1">
      <c r="B37" s="18">
        <f t="shared" si="1"/>
        <v>45626</v>
      </c>
      <c r="C37" s="59" t="str">
        <f t="shared" si="0"/>
        <v>土</v>
      </c>
      <c r="D37" s="65" t="s">
        <v>43</v>
      </c>
      <c r="E37" s="66"/>
      <c r="F37" s="66"/>
      <c r="G37" s="66"/>
      <c r="H37" s="66"/>
      <c r="I37" s="66"/>
      <c r="J37" s="67"/>
      <c r="K37" s="68"/>
      <c r="L37" s="69"/>
    </row>
    <row r="38" spans="2:12" ht="18.95" customHeight="1">
      <c r="B38" s="18"/>
      <c r="C38" s="59"/>
      <c r="D38" s="65"/>
      <c r="E38" s="66"/>
      <c r="F38" s="66"/>
      <c r="G38" s="66"/>
      <c r="H38" s="66"/>
      <c r="I38" s="66"/>
      <c r="J38" s="67"/>
      <c r="K38" s="68"/>
      <c r="L38" s="69"/>
    </row>
    <row r="39" spans="2:12" ht="12" customHeight="1"/>
    <row r="40" spans="2:12" ht="18.95" customHeight="1">
      <c r="B40" s="20" t="s">
        <v>32</v>
      </c>
      <c r="C40" s="49">
        <f>COUNTA(B8:B38)</f>
        <v>30</v>
      </c>
      <c r="D40" s="64" t="s">
        <v>33</v>
      </c>
      <c r="E40" s="64"/>
      <c r="F40" s="2">
        <v>21</v>
      </c>
      <c r="G40" s="64" t="s">
        <v>34</v>
      </c>
      <c r="H40" s="64"/>
      <c r="I40" s="2">
        <v>9</v>
      </c>
      <c r="J40" s="64" t="s">
        <v>37</v>
      </c>
      <c r="K40" s="64"/>
      <c r="L40" s="21">
        <f>I40/C41</f>
        <v>0.3</v>
      </c>
    </row>
    <row r="41" spans="2:12" ht="18.95" customHeight="1">
      <c r="B41" s="20" t="s">
        <v>5</v>
      </c>
      <c r="C41" s="2">
        <v>30</v>
      </c>
      <c r="D41" s="64" t="s">
        <v>35</v>
      </c>
      <c r="E41" s="64"/>
      <c r="F41" s="19">
        <v>23</v>
      </c>
      <c r="G41" s="64" t="s">
        <v>36</v>
      </c>
      <c r="H41" s="64"/>
      <c r="I41" s="19">
        <v>7</v>
      </c>
      <c r="J41" s="64" t="s">
        <v>38</v>
      </c>
      <c r="K41" s="64"/>
      <c r="L41" s="22">
        <f>I41/C41</f>
        <v>0.23333333333333334</v>
      </c>
    </row>
  </sheetData>
  <mergeCells count="72">
    <mergeCell ref="B1:L1"/>
    <mergeCell ref="B2:L2"/>
    <mergeCell ref="D7:J7"/>
    <mergeCell ref="K7:L7"/>
    <mergeCell ref="D8:J8"/>
    <mergeCell ref="K8:L8"/>
    <mergeCell ref="D9:J9"/>
    <mergeCell ref="K9:L9"/>
    <mergeCell ref="D10:J10"/>
    <mergeCell ref="K10:L10"/>
    <mergeCell ref="D11:J11"/>
    <mergeCell ref="K11:L11"/>
    <mergeCell ref="D12:J12"/>
    <mergeCell ref="K12:L12"/>
    <mergeCell ref="D13:J13"/>
    <mergeCell ref="K13:L13"/>
    <mergeCell ref="D14:J14"/>
    <mergeCell ref="K14:L14"/>
    <mergeCell ref="D15:J15"/>
    <mergeCell ref="K15:L15"/>
    <mergeCell ref="D16:J16"/>
    <mergeCell ref="K16:L16"/>
    <mergeCell ref="D17:J17"/>
    <mergeCell ref="K17:L17"/>
    <mergeCell ref="D18:J18"/>
    <mergeCell ref="K18:L18"/>
    <mergeCell ref="D19:J19"/>
    <mergeCell ref="K19:L19"/>
    <mergeCell ref="D20:J20"/>
    <mergeCell ref="K20:L20"/>
    <mergeCell ref="D21:J21"/>
    <mergeCell ref="K21:L21"/>
    <mergeCell ref="D22:J22"/>
    <mergeCell ref="K22:L22"/>
    <mergeCell ref="D23:J23"/>
    <mergeCell ref="K23:L23"/>
    <mergeCell ref="D24:J24"/>
    <mergeCell ref="K24:L24"/>
    <mergeCell ref="D25:J25"/>
    <mergeCell ref="K25:L25"/>
    <mergeCell ref="D26:J26"/>
    <mergeCell ref="K26:L26"/>
    <mergeCell ref="D27:J27"/>
    <mergeCell ref="K27:L27"/>
    <mergeCell ref="D28:J28"/>
    <mergeCell ref="K28:L28"/>
    <mergeCell ref="D29:J29"/>
    <mergeCell ref="K29:L29"/>
    <mergeCell ref="D30:J30"/>
    <mergeCell ref="K30:L30"/>
    <mergeCell ref="D31:J31"/>
    <mergeCell ref="K31:L31"/>
    <mergeCell ref="D32:J32"/>
    <mergeCell ref="K32:L32"/>
    <mergeCell ref="D33:J33"/>
    <mergeCell ref="K33:L33"/>
    <mergeCell ref="D34:J34"/>
    <mergeCell ref="K34:L34"/>
    <mergeCell ref="D35:J35"/>
    <mergeCell ref="K35:L35"/>
    <mergeCell ref="D36:J36"/>
    <mergeCell ref="K36:L36"/>
    <mergeCell ref="D37:J37"/>
    <mergeCell ref="K37:L37"/>
    <mergeCell ref="D38:J38"/>
    <mergeCell ref="K38:L38"/>
    <mergeCell ref="D40:E40"/>
    <mergeCell ref="G40:H40"/>
    <mergeCell ref="J40:K40"/>
    <mergeCell ref="D41:E41"/>
    <mergeCell ref="G41:H41"/>
    <mergeCell ref="J41:K41"/>
  </mergeCells>
  <phoneticPr fontId="1"/>
  <conditionalFormatting sqref="B8:C38">
    <cfRule type="expression" dxfId="11" priority="1">
      <formula>WEEKDAY($B8,1)=1</formula>
    </cfRule>
    <cfRule type="expression" dxfId="10" priority="2">
      <formula>WEEKDAY($B8,1)=7</formula>
    </cfRule>
  </conditionalFormatting>
  <pageMargins left="0.59055118110236227" right="0.39370078740157483" top="0.74803149606299213" bottom="0.19685039370078741" header="0.31496062992125984" footer="0.31496062992125984"/>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060A6-29EC-4DF4-8425-FF8BB19624EC}">
  <dimension ref="B1:N41"/>
  <sheetViews>
    <sheetView tabSelected="1" zoomScale="90" zoomScaleNormal="90" workbookViewId="0">
      <selection activeCell="L41" sqref="L41"/>
    </sheetView>
  </sheetViews>
  <sheetFormatPr defaultRowHeight="20.100000000000001" customHeight="1"/>
  <cols>
    <col min="1" max="1" width="2.625" style="1" customWidth="1"/>
    <col min="2" max="2" width="9.625" style="1" customWidth="1"/>
    <col min="3" max="3" width="5.625" style="1" customWidth="1"/>
    <col min="4" max="5" width="6.625" style="1" customWidth="1"/>
    <col min="6" max="6" width="5.625" style="1" customWidth="1"/>
    <col min="7" max="8" width="6.625" style="1" customWidth="1"/>
    <col min="9" max="9" width="5.625" style="1" customWidth="1"/>
    <col min="10" max="11" width="8.625" style="1" customWidth="1"/>
    <col min="12" max="12" width="10.625" style="1" customWidth="1"/>
    <col min="13" max="13" width="9" style="1"/>
    <col min="14" max="14" width="60.5" style="1" bestFit="1" customWidth="1"/>
    <col min="15" max="16384" width="9" style="1"/>
  </cols>
  <sheetData>
    <row r="1" spans="2:14" ht="20.100000000000001" customHeight="1">
      <c r="B1" s="78" t="s">
        <v>27</v>
      </c>
      <c r="C1" s="78"/>
      <c r="D1" s="78"/>
      <c r="E1" s="78"/>
      <c r="F1" s="78"/>
      <c r="G1" s="78"/>
      <c r="H1" s="78"/>
      <c r="I1" s="78"/>
      <c r="J1" s="78"/>
      <c r="K1" s="78"/>
      <c r="L1" s="78"/>
    </row>
    <row r="2" spans="2:14" ht="20.100000000000001" customHeight="1">
      <c r="B2" s="79">
        <f>現場稼働率集計表!O14</f>
        <v>45566</v>
      </c>
      <c r="C2" s="79"/>
      <c r="D2" s="79"/>
      <c r="E2" s="79"/>
      <c r="F2" s="79"/>
      <c r="G2" s="79"/>
      <c r="H2" s="79"/>
      <c r="I2" s="79"/>
      <c r="J2" s="79"/>
      <c r="K2" s="79"/>
      <c r="L2" s="79"/>
    </row>
    <row r="3" spans="2:14" ht="6" customHeight="1">
      <c r="B3" s="3"/>
      <c r="C3" s="3"/>
      <c r="D3" s="3"/>
      <c r="E3" s="3"/>
      <c r="F3" s="3"/>
      <c r="G3" s="3"/>
      <c r="H3" s="3"/>
      <c r="I3" s="3"/>
      <c r="J3" s="3"/>
      <c r="K3" s="3"/>
      <c r="L3" s="3"/>
    </row>
    <row r="4" spans="2:14" ht="18" customHeight="1">
      <c r="B4" s="4" t="s">
        <v>40</v>
      </c>
      <c r="C4" s="3">
        <f>現場稼働率集計表!Q4</f>
        <v>0</v>
      </c>
      <c r="D4" s="3"/>
      <c r="E4" s="3"/>
      <c r="F4" s="3"/>
      <c r="G4" s="3"/>
      <c r="H4" s="3"/>
      <c r="I4" s="3"/>
      <c r="J4" s="3"/>
      <c r="K4" s="3"/>
      <c r="L4" s="3"/>
    </row>
    <row r="5" spans="2:14" ht="18" customHeight="1">
      <c r="B5" s="5" t="s">
        <v>39</v>
      </c>
      <c r="C5" s="6">
        <f>現場稼働率集計表!Q5</f>
        <v>0</v>
      </c>
      <c r="D5" s="6"/>
      <c r="E5" s="6"/>
      <c r="F5" s="6"/>
      <c r="G5" s="6"/>
      <c r="H5" s="6"/>
      <c r="I5" s="6"/>
      <c r="J5" s="3"/>
      <c r="K5" s="3"/>
      <c r="L5" s="3"/>
    </row>
    <row r="6" spans="2:14" ht="6" customHeight="1">
      <c r="B6" s="3"/>
      <c r="C6" s="3"/>
      <c r="D6" s="3"/>
      <c r="E6" s="3"/>
      <c r="F6" s="3"/>
      <c r="G6" s="3"/>
      <c r="H6" s="3"/>
      <c r="I6" s="3"/>
      <c r="J6" s="3"/>
      <c r="K6" s="3"/>
      <c r="L6" s="3"/>
    </row>
    <row r="7" spans="2:14" ht="18.95" customHeight="1">
      <c r="B7" s="17" t="s">
        <v>28</v>
      </c>
      <c r="C7" s="17" t="s">
        <v>29</v>
      </c>
      <c r="D7" s="68" t="s">
        <v>31</v>
      </c>
      <c r="E7" s="80"/>
      <c r="F7" s="80"/>
      <c r="G7" s="80"/>
      <c r="H7" s="80"/>
      <c r="I7" s="80"/>
      <c r="J7" s="69"/>
      <c r="K7" s="68" t="s">
        <v>30</v>
      </c>
      <c r="L7" s="69"/>
      <c r="N7" s="1" t="s">
        <v>179</v>
      </c>
    </row>
    <row r="8" spans="2:14" ht="18.95" customHeight="1">
      <c r="B8" s="18">
        <f>B2</f>
        <v>45566</v>
      </c>
      <c r="C8" s="59" t="str">
        <f>TEXT(B8,"aaa")</f>
        <v>火</v>
      </c>
      <c r="D8" s="70" t="s">
        <v>76</v>
      </c>
      <c r="E8" s="71"/>
      <c r="F8" s="71"/>
      <c r="G8" s="71"/>
      <c r="H8" s="71"/>
      <c r="I8" s="71"/>
      <c r="J8" s="72"/>
      <c r="K8" s="68"/>
      <c r="L8" s="69"/>
      <c r="N8" s="1" t="s">
        <v>182</v>
      </c>
    </row>
    <row r="9" spans="2:14" ht="18.95" customHeight="1">
      <c r="B9" s="18">
        <f>B8+1</f>
        <v>45567</v>
      </c>
      <c r="C9" s="59" t="str">
        <f t="shared" ref="C9:C38" si="0">TEXT(B9,"aaa")</f>
        <v>水</v>
      </c>
      <c r="D9" s="70" t="s">
        <v>77</v>
      </c>
      <c r="E9" s="71"/>
      <c r="F9" s="71"/>
      <c r="G9" s="71"/>
      <c r="H9" s="71"/>
      <c r="I9" s="71"/>
      <c r="J9" s="72"/>
      <c r="K9" s="68"/>
      <c r="L9" s="69"/>
      <c r="N9" s="1" t="s">
        <v>183</v>
      </c>
    </row>
    <row r="10" spans="2:14" ht="18.95" customHeight="1">
      <c r="B10" s="18">
        <f t="shared" ref="B10:B38" si="1">B9+1</f>
        <v>45568</v>
      </c>
      <c r="C10" s="59" t="str">
        <f t="shared" si="0"/>
        <v>木</v>
      </c>
      <c r="D10" s="70" t="s">
        <v>80</v>
      </c>
      <c r="E10" s="71"/>
      <c r="F10" s="71"/>
      <c r="G10" s="71"/>
      <c r="H10" s="71"/>
      <c r="I10" s="71"/>
      <c r="J10" s="72"/>
      <c r="K10" s="68"/>
      <c r="L10" s="69"/>
      <c r="N10" s="85" t="s">
        <v>184</v>
      </c>
    </row>
    <row r="11" spans="2:14" ht="18.95" customHeight="1">
      <c r="B11" s="18">
        <f t="shared" si="1"/>
        <v>45569</v>
      </c>
      <c r="C11" s="59" t="str">
        <f t="shared" si="0"/>
        <v>金</v>
      </c>
      <c r="D11" s="70" t="s">
        <v>79</v>
      </c>
      <c r="E11" s="71"/>
      <c r="F11" s="71"/>
      <c r="G11" s="71"/>
      <c r="H11" s="71"/>
      <c r="I11" s="71"/>
      <c r="J11" s="72"/>
      <c r="K11" s="68"/>
      <c r="L11" s="69"/>
      <c r="N11" s="85"/>
    </row>
    <row r="12" spans="2:14" ht="18.95" customHeight="1">
      <c r="B12" s="18">
        <f t="shared" si="1"/>
        <v>45570</v>
      </c>
      <c r="C12" s="59" t="str">
        <f t="shared" si="0"/>
        <v>土</v>
      </c>
      <c r="D12" s="65" t="s">
        <v>78</v>
      </c>
      <c r="E12" s="66"/>
      <c r="F12" s="66"/>
      <c r="G12" s="66"/>
      <c r="H12" s="66"/>
      <c r="I12" s="66"/>
      <c r="J12" s="67"/>
      <c r="K12" s="68"/>
      <c r="L12" s="69"/>
      <c r="N12" s="60" t="s">
        <v>197</v>
      </c>
    </row>
    <row r="13" spans="2:14" ht="18.95" customHeight="1">
      <c r="B13" s="18">
        <f t="shared" si="1"/>
        <v>45571</v>
      </c>
      <c r="C13" s="59" t="str">
        <f t="shared" si="0"/>
        <v>日</v>
      </c>
      <c r="D13" s="65" t="s">
        <v>43</v>
      </c>
      <c r="E13" s="66"/>
      <c r="F13" s="66"/>
      <c r="G13" s="66"/>
      <c r="H13" s="66"/>
      <c r="I13" s="66"/>
      <c r="J13" s="67"/>
      <c r="K13" s="68"/>
      <c r="L13" s="69"/>
      <c r="N13" s="85" t="s">
        <v>187</v>
      </c>
    </row>
    <row r="14" spans="2:14" ht="18.95" customHeight="1">
      <c r="B14" s="18">
        <f t="shared" si="1"/>
        <v>45572</v>
      </c>
      <c r="C14" s="59" t="str">
        <f t="shared" si="0"/>
        <v>月</v>
      </c>
      <c r="D14" s="70" t="s">
        <v>79</v>
      </c>
      <c r="E14" s="71"/>
      <c r="F14" s="71"/>
      <c r="G14" s="71"/>
      <c r="H14" s="71"/>
      <c r="I14" s="71"/>
      <c r="J14" s="72"/>
      <c r="K14" s="68"/>
      <c r="L14" s="69"/>
      <c r="N14" s="85"/>
    </row>
    <row r="15" spans="2:14" ht="18.95" customHeight="1">
      <c r="B15" s="18">
        <f t="shared" si="1"/>
        <v>45573</v>
      </c>
      <c r="C15" s="59" t="str">
        <f t="shared" si="0"/>
        <v>火</v>
      </c>
      <c r="D15" s="70" t="s">
        <v>81</v>
      </c>
      <c r="E15" s="71"/>
      <c r="F15" s="71"/>
      <c r="G15" s="71"/>
      <c r="H15" s="71"/>
      <c r="I15" s="71"/>
      <c r="J15" s="72"/>
      <c r="K15" s="68"/>
      <c r="L15" s="69"/>
      <c r="N15" s="85"/>
    </row>
    <row r="16" spans="2:14" ht="18.95" customHeight="1">
      <c r="B16" s="18">
        <f t="shared" si="1"/>
        <v>45574</v>
      </c>
      <c r="C16" s="59" t="str">
        <f t="shared" si="0"/>
        <v>水</v>
      </c>
      <c r="D16" s="73" t="s">
        <v>154</v>
      </c>
      <c r="E16" s="66"/>
      <c r="F16" s="66"/>
      <c r="G16" s="66"/>
      <c r="H16" s="66"/>
      <c r="I16" s="66"/>
      <c r="J16" s="67"/>
      <c r="K16" s="68"/>
      <c r="L16" s="69"/>
      <c r="N16" s="85"/>
    </row>
    <row r="17" spans="2:14" ht="18.95" customHeight="1">
      <c r="B17" s="18">
        <f t="shared" si="1"/>
        <v>45575</v>
      </c>
      <c r="C17" s="59" t="str">
        <f t="shared" si="0"/>
        <v>木</v>
      </c>
      <c r="D17" s="73" t="s">
        <v>82</v>
      </c>
      <c r="E17" s="66"/>
      <c r="F17" s="66"/>
      <c r="G17" s="66"/>
      <c r="H17" s="66"/>
      <c r="I17" s="66"/>
      <c r="J17" s="67"/>
      <c r="K17" s="68"/>
      <c r="L17" s="69"/>
      <c r="N17" s="85"/>
    </row>
    <row r="18" spans="2:14" ht="18.95" customHeight="1">
      <c r="B18" s="18">
        <f t="shared" si="1"/>
        <v>45576</v>
      </c>
      <c r="C18" s="59" t="str">
        <f t="shared" si="0"/>
        <v>金</v>
      </c>
      <c r="D18" s="70" t="s">
        <v>83</v>
      </c>
      <c r="E18" s="71"/>
      <c r="F18" s="71"/>
      <c r="G18" s="71"/>
      <c r="H18" s="71"/>
      <c r="I18" s="71"/>
      <c r="J18" s="72"/>
      <c r="K18" s="68"/>
      <c r="L18" s="69"/>
      <c r="N18" s="85"/>
    </row>
    <row r="19" spans="2:14" ht="18.95" customHeight="1">
      <c r="B19" s="18">
        <f t="shared" si="1"/>
        <v>45577</v>
      </c>
      <c r="C19" s="59" t="str">
        <f t="shared" si="0"/>
        <v>土</v>
      </c>
      <c r="D19" s="65" t="s">
        <v>85</v>
      </c>
      <c r="E19" s="66"/>
      <c r="F19" s="66"/>
      <c r="G19" s="66"/>
      <c r="H19" s="66"/>
      <c r="I19" s="66"/>
      <c r="J19" s="67"/>
      <c r="K19" s="68"/>
      <c r="L19" s="69"/>
      <c r="N19" s="85"/>
    </row>
    <row r="20" spans="2:14" ht="18.95" customHeight="1">
      <c r="B20" s="18">
        <f t="shared" si="1"/>
        <v>45578</v>
      </c>
      <c r="C20" s="59" t="str">
        <f t="shared" si="0"/>
        <v>日</v>
      </c>
      <c r="D20" s="65" t="s">
        <v>43</v>
      </c>
      <c r="E20" s="66"/>
      <c r="F20" s="66"/>
      <c r="G20" s="66"/>
      <c r="H20" s="66"/>
      <c r="I20" s="66"/>
      <c r="J20" s="67"/>
      <c r="K20" s="68"/>
      <c r="L20" s="69"/>
      <c r="N20" s="60"/>
    </row>
    <row r="21" spans="2:14" ht="18.95" customHeight="1">
      <c r="B21" s="18">
        <f t="shared" si="1"/>
        <v>45579</v>
      </c>
      <c r="C21" s="59" t="str">
        <f t="shared" si="0"/>
        <v>月</v>
      </c>
      <c r="D21" s="70" t="s">
        <v>84</v>
      </c>
      <c r="E21" s="71"/>
      <c r="F21" s="71"/>
      <c r="G21" s="71"/>
      <c r="H21" s="71"/>
      <c r="I21" s="71"/>
      <c r="J21" s="72"/>
      <c r="K21" s="68"/>
      <c r="L21" s="69"/>
      <c r="N21" s="60"/>
    </row>
    <row r="22" spans="2:14" ht="18.95" customHeight="1">
      <c r="B22" s="18">
        <f t="shared" si="1"/>
        <v>45580</v>
      </c>
      <c r="C22" s="59" t="str">
        <f t="shared" si="0"/>
        <v>火</v>
      </c>
      <c r="D22" s="70" t="s">
        <v>86</v>
      </c>
      <c r="E22" s="71"/>
      <c r="F22" s="71"/>
      <c r="G22" s="71"/>
      <c r="H22" s="71"/>
      <c r="I22" s="71"/>
      <c r="J22" s="72"/>
      <c r="K22" s="68"/>
      <c r="L22" s="69"/>
      <c r="N22" s="60"/>
    </row>
    <row r="23" spans="2:14" ht="18.95" customHeight="1">
      <c r="B23" s="18">
        <f t="shared" si="1"/>
        <v>45581</v>
      </c>
      <c r="C23" s="59" t="str">
        <f t="shared" si="0"/>
        <v>水</v>
      </c>
      <c r="D23" s="70" t="s">
        <v>87</v>
      </c>
      <c r="E23" s="71"/>
      <c r="F23" s="71"/>
      <c r="G23" s="71"/>
      <c r="H23" s="71"/>
      <c r="I23" s="71"/>
      <c r="J23" s="72"/>
      <c r="K23" s="68"/>
      <c r="L23" s="69"/>
      <c r="N23" s="60"/>
    </row>
    <row r="24" spans="2:14" ht="18.95" customHeight="1">
      <c r="B24" s="18">
        <f t="shared" si="1"/>
        <v>45582</v>
      </c>
      <c r="C24" s="59" t="str">
        <f t="shared" si="0"/>
        <v>木</v>
      </c>
      <c r="D24" s="73" t="s">
        <v>88</v>
      </c>
      <c r="E24" s="66"/>
      <c r="F24" s="66"/>
      <c r="G24" s="66"/>
      <c r="H24" s="66"/>
      <c r="I24" s="66"/>
      <c r="J24" s="67"/>
      <c r="K24" s="68"/>
      <c r="L24" s="69"/>
      <c r="N24" s="60"/>
    </row>
    <row r="25" spans="2:14" ht="18.95" customHeight="1">
      <c r="B25" s="18">
        <f t="shared" si="1"/>
        <v>45583</v>
      </c>
      <c r="C25" s="59" t="str">
        <f t="shared" si="0"/>
        <v>金</v>
      </c>
      <c r="D25" s="73" t="s">
        <v>89</v>
      </c>
      <c r="E25" s="66"/>
      <c r="F25" s="66"/>
      <c r="G25" s="66"/>
      <c r="H25" s="66"/>
      <c r="I25" s="66"/>
      <c r="J25" s="67"/>
      <c r="K25" s="68"/>
      <c r="L25" s="69"/>
      <c r="N25" s="60"/>
    </row>
    <row r="26" spans="2:14" ht="18.95" customHeight="1">
      <c r="B26" s="18">
        <f t="shared" si="1"/>
        <v>45584</v>
      </c>
      <c r="C26" s="59" t="str">
        <f t="shared" si="0"/>
        <v>土</v>
      </c>
      <c r="D26" s="65" t="s">
        <v>91</v>
      </c>
      <c r="E26" s="66"/>
      <c r="F26" s="66"/>
      <c r="G26" s="66"/>
      <c r="H26" s="66"/>
      <c r="I26" s="66"/>
      <c r="J26" s="67"/>
      <c r="K26" s="68"/>
      <c r="L26" s="69"/>
    </row>
    <row r="27" spans="2:14" ht="18.95" customHeight="1">
      <c r="B27" s="18">
        <f t="shared" si="1"/>
        <v>45585</v>
      </c>
      <c r="C27" s="59" t="str">
        <f t="shared" si="0"/>
        <v>日</v>
      </c>
      <c r="D27" s="65" t="s">
        <v>43</v>
      </c>
      <c r="E27" s="66"/>
      <c r="F27" s="66"/>
      <c r="G27" s="66"/>
      <c r="H27" s="66"/>
      <c r="I27" s="66"/>
      <c r="J27" s="67"/>
      <c r="K27" s="68"/>
      <c r="L27" s="69"/>
    </row>
    <row r="28" spans="2:14" ht="18.95" customHeight="1">
      <c r="B28" s="18">
        <f t="shared" si="1"/>
        <v>45586</v>
      </c>
      <c r="C28" s="59" t="str">
        <f t="shared" si="0"/>
        <v>月</v>
      </c>
      <c r="D28" s="73" t="s">
        <v>89</v>
      </c>
      <c r="E28" s="66"/>
      <c r="F28" s="66"/>
      <c r="G28" s="66"/>
      <c r="H28" s="66"/>
      <c r="I28" s="66"/>
      <c r="J28" s="67"/>
      <c r="K28" s="68"/>
      <c r="L28" s="69"/>
    </row>
    <row r="29" spans="2:14" ht="18.95" customHeight="1">
      <c r="B29" s="18">
        <f t="shared" si="1"/>
        <v>45587</v>
      </c>
      <c r="C29" s="59" t="str">
        <f t="shared" si="0"/>
        <v>火</v>
      </c>
      <c r="D29" s="73" t="s">
        <v>90</v>
      </c>
      <c r="E29" s="66"/>
      <c r="F29" s="66"/>
      <c r="G29" s="66"/>
      <c r="H29" s="66"/>
      <c r="I29" s="66"/>
      <c r="J29" s="67"/>
      <c r="K29" s="68"/>
      <c r="L29" s="69"/>
    </row>
    <row r="30" spans="2:14" ht="18.95" customHeight="1">
      <c r="B30" s="18">
        <f t="shared" si="1"/>
        <v>45588</v>
      </c>
      <c r="C30" s="59" t="str">
        <f t="shared" si="0"/>
        <v>水</v>
      </c>
      <c r="D30" s="73" t="s">
        <v>90</v>
      </c>
      <c r="E30" s="66"/>
      <c r="F30" s="66"/>
      <c r="G30" s="66"/>
      <c r="H30" s="66"/>
      <c r="I30" s="66"/>
      <c r="J30" s="67"/>
      <c r="K30" s="68"/>
      <c r="L30" s="69"/>
    </row>
    <row r="31" spans="2:14" ht="18.95" customHeight="1">
      <c r="B31" s="18">
        <f t="shared" si="1"/>
        <v>45589</v>
      </c>
      <c r="C31" s="59" t="str">
        <f t="shared" si="0"/>
        <v>木</v>
      </c>
      <c r="D31" s="73" t="s">
        <v>92</v>
      </c>
      <c r="E31" s="66"/>
      <c r="F31" s="66"/>
      <c r="G31" s="66"/>
      <c r="H31" s="66"/>
      <c r="I31" s="66"/>
      <c r="J31" s="67"/>
      <c r="K31" s="68"/>
      <c r="L31" s="69"/>
    </row>
    <row r="32" spans="2:14" ht="18.95" customHeight="1">
      <c r="B32" s="18">
        <f t="shared" si="1"/>
        <v>45590</v>
      </c>
      <c r="C32" s="59" t="str">
        <f t="shared" si="0"/>
        <v>金</v>
      </c>
      <c r="D32" s="73" t="s">
        <v>93</v>
      </c>
      <c r="E32" s="66"/>
      <c r="F32" s="66"/>
      <c r="G32" s="66"/>
      <c r="H32" s="66"/>
      <c r="I32" s="66"/>
      <c r="J32" s="67"/>
      <c r="K32" s="68"/>
      <c r="L32" s="69"/>
    </row>
    <row r="33" spans="2:12" ht="18.95" customHeight="1">
      <c r="B33" s="18">
        <f t="shared" si="1"/>
        <v>45591</v>
      </c>
      <c r="C33" s="59" t="str">
        <f t="shared" si="0"/>
        <v>土</v>
      </c>
      <c r="D33" s="50" t="s">
        <v>94</v>
      </c>
      <c r="E33" s="51"/>
      <c r="F33" s="51"/>
      <c r="G33" s="51"/>
      <c r="H33" s="51"/>
      <c r="I33" s="51"/>
      <c r="J33" s="52"/>
      <c r="K33" s="68"/>
      <c r="L33" s="69"/>
    </row>
    <row r="34" spans="2:12" ht="18.95" customHeight="1">
      <c r="B34" s="18">
        <f t="shared" si="1"/>
        <v>45592</v>
      </c>
      <c r="C34" s="59" t="str">
        <f t="shared" si="0"/>
        <v>日</v>
      </c>
      <c r="D34" s="65" t="s">
        <v>43</v>
      </c>
      <c r="E34" s="66"/>
      <c r="F34" s="66"/>
      <c r="G34" s="66"/>
      <c r="H34" s="66"/>
      <c r="I34" s="66"/>
      <c r="J34" s="67"/>
      <c r="K34" s="68"/>
      <c r="L34" s="69"/>
    </row>
    <row r="35" spans="2:12" ht="18.95" customHeight="1">
      <c r="B35" s="18">
        <f t="shared" si="1"/>
        <v>45593</v>
      </c>
      <c r="C35" s="59" t="str">
        <f t="shared" si="0"/>
        <v>月</v>
      </c>
      <c r="D35" s="73" t="s">
        <v>190</v>
      </c>
      <c r="E35" s="66"/>
      <c r="F35" s="66"/>
      <c r="G35" s="66"/>
      <c r="H35" s="66"/>
      <c r="I35" s="66"/>
      <c r="J35" s="67"/>
      <c r="K35" s="68"/>
      <c r="L35" s="69"/>
    </row>
    <row r="36" spans="2:12" ht="18.95" customHeight="1">
      <c r="B36" s="18">
        <f t="shared" si="1"/>
        <v>45594</v>
      </c>
      <c r="C36" s="59" t="str">
        <f t="shared" si="0"/>
        <v>火</v>
      </c>
      <c r="D36" s="73" t="s">
        <v>95</v>
      </c>
      <c r="E36" s="66"/>
      <c r="F36" s="66"/>
      <c r="G36" s="66"/>
      <c r="H36" s="66"/>
      <c r="I36" s="66"/>
      <c r="J36" s="67"/>
      <c r="K36" s="68"/>
      <c r="L36" s="69"/>
    </row>
    <row r="37" spans="2:12" ht="18.95" customHeight="1">
      <c r="B37" s="18">
        <f t="shared" si="1"/>
        <v>45595</v>
      </c>
      <c r="C37" s="59" t="str">
        <f t="shared" si="0"/>
        <v>水</v>
      </c>
      <c r="D37" s="73" t="s">
        <v>95</v>
      </c>
      <c r="E37" s="66"/>
      <c r="F37" s="66"/>
      <c r="G37" s="66"/>
      <c r="H37" s="66"/>
      <c r="I37" s="66"/>
      <c r="J37" s="67"/>
      <c r="K37" s="68"/>
      <c r="L37" s="69"/>
    </row>
    <row r="38" spans="2:12" ht="18.95" customHeight="1">
      <c r="B38" s="18">
        <f t="shared" si="1"/>
        <v>45596</v>
      </c>
      <c r="C38" s="59" t="str">
        <f t="shared" si="0"/>
        <v>木</v>
      </c>
      <c r="D38" s="53" t="s">
        <v>96</v>
      </c>
      <c r="E38" s="54"/>
      <c r="F38" s="54"/>
      <c r="G38" s="54"/>
      <c r="H38" s="54"/>
      <c r="I38" s="54"/>
      <c r="J38" s="55"/>
      <c r="K38" s="68"/>
      <c r="L38" s="69"/>
    </row>
    <row r="39" spans="2:12" ht="12" customHeight="1"/>
    <row r="40" spans="2:12" ht="18.95" customHeight="1">
      <c r="B40" s="20" t="s">
        <v>32</v>
      </c>
      <c r="C40" s="49">
        <f>COUNTA(B8:B38)</f>
        <v>31</v>
      </c>
      <c r="D40" s="64" t="s">
        <v>33</v>
      </c>
      <c r="E40" s="64"/>
      <c r="F40" s="2">
        <v>23</v>
      </c>
      <c r="G40" s="64" t="s">
        <v>34</v>
      </c>
      <c r="H40" s="64"/>
      <c r="I40" s="2">
        <v>8</v>
      </c>
      <c r="J40" s="64" t="s">
        <v>37</v>
      </c>
      <c r="K40" s="64"/>
      <c r="L40" s="21">
        <f>I40/C41</f>
        <v>0.25806451612903225</v>
      </c>
    </row>
    <row r="41" spans="2:12" ht="18.95" customHeight="1">
      <c r="B41" s="20" t="s">
        <v>5</v>
      </c>
      <c r="C41" s="2">
        <v>31</v>
      </c>
      <c r="D41" s="64" t="s">
        <v>35</v>
      </c>
      <c r="E41" s="64"/>
      <c r="F41" s="19">
        <v>19</v>
      </c>
      <c r="G41" s="64" t="s">
        <v>36</v>
      </c>
      <c r="H41" s="64"/>
      <c r="I41" s="19">
        <v>4</v>
      </c>
      <c r="J41" s="64" t="s">
        <v>38</v>
      </c>
      <c r="K41" s="64"/>
      <c r="L41" s="22">
        <f>I41/C41</f>
        <v>0.12903225806451613</v>
      </c>
    </row>
  </sheetData>
  <mergeCells count="72">
    <mergeCell ref="B1:L1"/>
    <mergeCell ref="B2:L2"/>
    <mergeCell ref="D7:J7"/>
    <mergeCell ref="K7:L7"/>
    <mergeCell ref="D8:J8"/>
    <mergeCell ref="K8:L8"/>
    <mergeCell ref="D9:J9"/>
    <mergeCell ref="K9:L9"/>
    <mergeCell ref="D10:J10"/>
    <mergeCell ref="K10:L10"/>
    <mergeCell ref="D11:J11"/>
    <mergeCell ref="K11:L11"/>
    <mergeCell ref="D12:J12"/>
    <mergeCell ref="K12:L12"/>
    <mergeCell ref="D13:J13"/>
    <mergeCell ref="K13:L13"/>
    <mergeCell ref="D14:J14"/>
    <mergeCell ref="K14:L14"/>
    <mergeCell ref="D15:J15"/>
    <mergeCell ref="K15:L15"/>
    <mergeCell ref="D16:J16"/>
    <mergeCell ref="K16:L16"/>
    <mergeCell ref="D17:J17"/>
    <mergeCell ref="K17:L17"/>
    <mergeCell ref="D18:J18"/>
    <mergeCell ref="K18:L18"/>
    <mergeCell ref="D19:J19"/>
    <mergeCell ref="K19:L19"/>
    <mergeCell ref="D20:J20"/>
    <mergeCell ref="K20:L20"/>
    <mergeCell ref="D21:J21"/>
    <mergeCell ref="K21:L21"/>
    <mergeCell ref="D22:J22"/>
    <mergeCell ref="K22:L22"/>
    <mergeCell ref="D23:J23"/>
    <mergeCell ref="K23:L23"/>
    <mergeCell ref="D24:J24"/>
    <mergeCell ref="K24:L24"/>
    <mergeCell ref="D25:J25"/>
    <mergeCell ref="K25:L25"/>
    <mergeCell ref="D26:J26"/>
    <mergeCell ref="K26:L26"/>
    <mergeCell ref="D27:J27"/>
    <mergeCell ref="K27:L27"/>
    <mergeCell ref="D28:J28"/>
    <mergeCell ref="K28:L28"/>
    <mergeCell ref="D29:J29"/>
    <mergeCell ref="K29:L29"/>
    <mergeCell ref="D41:E41"/>
    <mergeCell ref="G41:H41"/>
    <mergeCell ref="J41:K41"/>
    <mergeCell ref="D36:J36"/>
    <mergeCell ref="K36:L36"/>
    <mergeCell ref="D37:J37"/>
    <mergeCell ref="K37:L37"/>
    <mergeCell ref="K38:L38"/>
    <mergeCell ref="N10:N11"/>
    <mergeCell ref="N13:N19"/>
    <mergeCell ref="D40:E40"/>
    <mergeCell ref="G40:H40"/>
    <mergeCell ref="J40:K40"/>
    <mergeCell ref="K33:L33"/>
    <mergeCell ref="D34:J34"/>
    <mergeCell ref="K34:L34"/>
    <mergeCell ref="D35:J35"/>
    <mergeCell ref="K35:L35"/>
    <mergeCell ref="D30:J30"/>
    <mergeCell ref="K30:L30"/>
    <mergeCell ref="D31:J31"/>
    <mergeCell ref="K31:L31"/>
    <mergeCell ref="D32:J32"/>
    <mergeCell ref="K32:L32"/>
  </mergeCells>
  <phoneticPr fontId="1"/>
  <conditionalFormatting sqref="B8:C38">
    <cfRule type="expression" dxfId="9" priority="1">
      <formula>WEEKDAY($B8,1)=1</formula>
    </cfRule>
    <cfRule type="expression" dxfId="8" priority="2">
      <formula>WEEKDAY($B8,1)=7</formula>
    </cfRule>
  </conditionalFormatting>
  <pageMargins left="0.59055118110236227" right="0.39370078740157483" top="0.74803149606299213" bottom="0.19685039370078741" header="0.31496062992125984" footer="0.31496062992125984"/>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60737-E6AF-4CAE-B827-D681E83CD1EC}">
  <dimension ref="B1:N41"/>
  <sheetViews>
    <sheetView zoomScale="90" zoomScaleNormal="90" workbookViewId="0">
      <selection activeCell="N1" sqref="N1:N1048576"/>
    </sheetView>
  </sheetViews>
  <sheetFormatPr defaultRowHeight="20.100000000000001" customHeight="1"/>
  <cols>
    <col min="1" max="1" width="2.625" style="1" customWidth="1"/>
    <col min="2" max="2" width="9.625" style="1" customWidth="1"/>
    <col min="3" max="3" width="5.625" style="1" customWidth="1"/>
    <col min="4" max="5" width="6.625" style="1" customWidth="1"/>
    <col min="6" max="6" width="5.625" style="1" customWidth="1"/>
    <col min="7" max="8" width="6.625" style="1" customWidth="1"/>
    <col min="9" max="9" width="5.625" style="1" customWidth="1"/>
    <col min="10" max="11" width="8.625" style="1" customWidth="1"/>
    <col min="12" max="12" width="10.625" style="1" customWidth="1"/>
    <col min="13" max="13" width="9" style="1"/>
    <col min="14" max="14" width="60.5" style="1" bestFit="1" customWidth="1"/>
    <col min="15" max="16384" width="9" style="1"/>
  </cols>
  <sheetData>
    <row r="1" spans="2:14" ht="20.100000000000001" customHeight="1">
      <c r="B1" s="78" t="s">
        <v>27</v>
      </c>
      <c r="C1" s="78"/>
      <c r="D1" s="78"/>
      <c r="E1" s="78"/>
      <c r="F1" s="78"/>
      <c r="G1" s="78"/>
      <c r="H1" s="78"/>
      <c r="I1" s="78"/>
      <c r="J1" s="78"/>
      <c r="K1" s="78"/>
      <c r="L1" s="78"/>
    </row>
    <row r="2" spans="2:14" ht="20.100000000000001" customHeight="1">
      <c r="B2" s="79">
        <f>現場稼働率集計表!O13</f>
        <v>45536</v>
      </c>
      <c r="C2" s="79"/>
      <c r="D2" s="79"/>
      <c r="E2" s="79"/>
      <c r="F2" s="79"/>
      <c r="G2" s="79"/>
      <c r="H2" s="79"/>
      <c r="I2" s="79"/>
      <c r="J2" s="79"/>
      <c r="K2" s="79"/>
      <c r="L2" s="79"/>
    </row>
    <row r="3" spans="2:14" ht="6" customHeight="1">
      <c r="B3" s="3"/>
      <c r="C3" s="3"/>
      <c r="D3" s="3"/>
      <c r="E3" s="3"/>
      <c r="F3" s="3"/>
      <c r="G3" s="3"/>
      <c r="H3" s="3"/>
      <c r="I3" s="3"/>
      <c r="J3" s="3"/>
      <c r="K3" s="3"/>
      <c r="L3" s="3"/>
    </row>
    <row r="4" spans="2:14" ht="18" customHeight="1">
      <c r="B4" s="4" t="s">
        <v>40</v>
      </c>
      <c r="C4" s="3">
        <f>現場稼働率集計表!Q4</f>
        <v>0</v>
      </c>
      <c r="D4" s="3"/>
      <c r="E4" s="3"/>
      <c r="F4" s="3"/>
      <c r="G4" s="3"/>
      <c r="H4" s="3"/>
      <c r="I4" s="3"/>
      <c r="J4" s="3"/>
      <c r="K4" s="3"/>
      <c r="L4" s="3"/>
    </row>
    <row r="5" spans="2:14" ht="18" customHeight="1">
      <c r="B5" s="5" t="s">
        <v>39</v>
      </c>
      <c r="C5" s="6">
        <f>現場稼働率集計表!Q5</f>
        <v>0</v>
      </c>
      <c r="D5" s="6"/>
      <c r="E5" s="6"/>
      <c r="F5" s="6"/>
      <c r="G5" s="6"/>
      <c r="H5" s="6"/>
      <c r="I5" s="6"/>
      <c r="J5" s="3"/>
      <c r="K5" s="3"/>
      <c r="L5" s="3"/>
    </row>
    <row r="6" spans="2:14" ht="6" customHeight="1">
      <c r="B6" s="3"/>
      <c r="C6" s="3"/>
      <c r="D6" s="3"/>
      <c r="E6" s="3"/>
      <c r="F6" s="3"/>
      <c r="G6" s="3"/>
      <c r="H6" s="3"/>
      <c r="I6" s="3"/>
      <c r="J6" s="3"/>
      <c r="K6" s="3"/>
      <c r="L6" s="3"/>
    </row>
    <row r="7" spans="2:14" ht="18.95" customHeight="1">
      <c r="B7" s="17" t="s">
        <v>28</v>
      </c>
      <c r="C7" s="17" t="s">
        <v>29</v>
      </c>
      <c r="D7" s="68" t="s">
        <v>31</v>
      </c>
      <c r="E7" s="80"/>
      <c r="F7" s="80"/>
      <c r="G7" s="80"/>
      <c r="H7" s="80"/>
      <c r="I7" s="80"/>
      <c r="J7" s="69"/>
      <c r="K7" s="68" t="s">
        <v>30</v>
      </c>
      <c r="L7" s="69"/>
      <c r="N7" s="1" t="s">
        <v>179</v>
      </c>
    </row>
    <row r="8" spans="2:14" ht="18.95" customHeight="1">
      <c r="B8" s="18">
        <f>B2</f>
        <v>45536</v>
      </c>
      <c r="C8" s="59" t="str">
        <f>TEXT(B8,"aaa")</f>
        <v>日</v>
      </c>
      <c r="D8" s="65" t="s">
        <v>43</v>
      </c>
      <c r="E8" s="66"/>
      <c r="F8" s="66"/>
      <c r="G8" s="66"/>
      <c r="H8" s="66"/>
      <c r="I8" s="66"/>
      <c r="J8" s="67"/>
      <c r="K8" s="68"/>
      <c r="L8" s="69"/>
      <c r="N8" s="1" t="s">
        <v>182</v>
      </c>
    </row>
    <row r="9" spans="2:14" ht="18.95" customHeight="1">
      <c r="B9" s="18">
        <f>B8+1</f>
        <v>45537</v>
      </c>
      <c r="C9" s="59" t="str">
        <f t="shared" ref="C9:C37" si="0">TEXT(B9,"aaa")</f>
        <v>月</v>
      </c>
      <c r="D9" s="73" t="s">
        <v>62</v>
      </c>
      <c r="E9" s="66"/>
      <c r="F9" s="66"/>
      <c r="G9" s="66"/>
      <c r="H9" s="66"/>
      <c r="I9" s="66"/>
      <c r="J9" s="67"/>
      <c r="K9" s="68"/>
      <c r="L9" s="69"/>
      <c r="N9" s="1" t="s">
        <v>183</v>
      </c>
    </row>
    <row r="10" spans="2:14" ht="18.95" customHeight="1">
      <c r="B10" s="18">
        <f t="shared" ref="B10:B37" si="1">B9+1</f>
        <v>45538</v>
      </c>
      <c r="C10" s="59" t="str">
        <f t="shared" si="0"/>
        <v>火</v>
      </c>
      <c r="D10" s="73" t="s">
        <v>152</v>
      </c>
      <c r="E10" s="71"/>
      <c r="F10" s="71"/>
      <c r="G10" s="71"/>
      <c r="H10" s="71"/>
      <c r="I10" s="71"/>
      <c r="J10" s="72"/>
      <c r="K10" s="68"/>
      <c r="L10" s="69"/>
      <c r="N10" s="85" t="s">
        <v>184</v>
      </c>
    </row>
    <row r="11" spans="2:14" ht="18.95" customHeight="1">
      <c r="B11" s="18">
        <f t="shared" si="1"/>
        <v>45539</v>
      </c>
      <c r="C11" s="59" t="str">
        <f t="shared" si="0"/>
        <v>水</v>
      </c>
      <c r="D11" s="73" t="s">
        <v>63</v>
      </c>
      <c r="E11" s="66"/>
      <c r="F11" s="66"/>
      <c r="G11" s="66"/>
      <c r="H11" s="66"/>
      <c r="I11" s="66"/>
      <c r="J11" s="67"/>
      <c r="K11" s="68"/>
      <c r="L11" s="69"/>
      <c r="N11" s="85"/>
    </row>
    <row r="12" spans="2:14" ht="18.95" customHeight="1">
      <c r="B12" s="18">
        <f t="shared" si="1"/>
        <v>45540</v>
      </c>
      <c r="C12" s="59" t="str">
        <f t="shared" si="0"/>
        <v>木</v>
      </c>
      <c r="D12" s="73" t="s">
        <v>64</v>
      </c>
      <c r="E12" s="66"/>
      <c r="F12" s="66"/>
      <c r="G12" s="66"/>
      <c r="H12" s="66"/>
      <c r="I12" s="66"/>
      <c r="J12" s="67"/>
      <c r="K12" s="68"/>
      <c r="L12" s="69"/>
      <c r="N12" s="60" t="s">
        <v>197</v>
      </c>
    </row>
    <row r="13" spans="2:14" ht="18.95" customHeight="1">
      <c r="B13" s="18">
        <f t="shared" si="1"/>
        <v>45541</v>
      </c>
      <c r="C13" s="59" t="str">
        <f t="shared" si="0"/>
        <v>金</v>
      </c>
      <c r="D13" s="73" t="s">
        <v>65</v>
      </c>
      <c r="E13" s="66"/>
      <c r="F13" s="66"/>
      <c r="G13" s="66"/>
      <c r="H13" s="66"/>
      <c r="I13" s="66"/>
      <c r="J13" s="67"/>
      <c r="K13" s="68"/>
      <c r="L13" s="69"/>
      <c r="N13" s="85" t="s">
        <v>187</v>
      </c>
    </row>
    <row r="14" spans="2:14" ht="18.95" customHeight="1">
      <c r="B14" s="18">
        <f t="shared" si="1"/>
        <v>45542</v>
      </c>
      <c r="C14" s="59" t="str">
        <f t="shared" si="0"/>
        <v>土</v>
      </c>
      <c r="D14" s="65" t="s">
        <v>66</v>
      </c>
      <c r="E14" s="66"/>
      <c r="F14" s="66"/>
      <c r="G14" s="66"/>
      <c r="H14" s="66"/>
      <c r="I14" s="66"/>
      <c r="J14" s="67"/>
      <c r="K14" s="68"/>
      <c r="L14" s="69"/>
      <c r="N14" s="85"/>
    </row>
    <row r="15" spans="2:14" ht="18.95" customHeight="1">
      <c r="B15" s="18">
        <f t="shared" si="1"/>
        <v>45543</v>
      </c>
      <c r="C15" s="59" t="str">
        <f t="shared" si="0"/>
        <v>日</v>
      </c>
      <c r="D15" s="65" t="s">
        <v>43</v>
      </c>
      <c r="E15" s="66"/>
      <c r="F15" s="66"/>
      <c r="G15" s="66"/>
      <c r="H15" s="66"/>
      <c r="I15" s="66"/>
      <c r="J15" s="67"/>
      <c r="K15" s="68"/>
      <c r="L15" s="69"/>
      <c r="N15" s="85"/>
    </row>
    <row r="16" spans="2:14" ht="18.95" customHeight="1">
      <c r="B16" s="18">
        <f t="shared" si="1"/>
        <v>45544</v>
      </c>
      <c r="C16" s="59" t="str">
        <f t="shared" si="0"/>
        <v>月</v>
      </c>
      <c r="D16" s="73" t="s">
        <v>63</v>
      </c>
      <c r="E16" s="66"/>
      <c r="F16" s="66"/>
      <c r="G16" s="66"/>
      <c r="H16" s="66"/>
      <c r="I16" s="66"/>
      <c r="J16" s="67"/>
      <c r="K16" s="68"/>
      <c r="L16" s="69"/>
      <c r="N16" s="85"/>
    </row>
    <row r="17" spans="2:14" ht="18.95" customHeight="1">
      <c r="B17" s="18">
        <f t="shared" si="1"/>
        <v>45545</v>
      </c>
      <c r="C17" s="59" t="str">
        <f t="shared" si="0"/>
        <v>火</v>
      </c>
      <c r="D17" s="73" t="s">
        <v>64</v>
      </c>
      <c r="E17" s="66"/>
      <c r="F17" s="66"/>
      <c r="G17" s="66"/>
      <c r="H17" s="66"/>
      <c r="I17" s="66"/>
      <c r="J17" s="67"/>
      <c r="K17" s="68"/>
      <c r="L17" s="69"/>
      <c r="N17" s="85"/>
    </row>
    <row r="18" spans="2:14" ht="18.95" customHeight="1">
      <c r="B18" s="18">
        <f t="shared" si="1"/>
        <v>45546</v>
      </c>
      <c r="C18" s="59" t="str">
        <f t="shared" si="0"/>
        <v>水</v>
      </c>
      <c r="D18" s="73" t="s">
        <v>67</v>
      </c>
      <c r="E18" s="66"/>
      <c r="F18" s="66"/>
      <c r="G18" s="66"/>
      <c r="H18" s="66"/>
      <c r="I18" s="66"/>
      <c r="J18" s="67"/>
      <c r="K18" s="68"/>
      <c r="L18" s="69"/>
      <c r="N18" s="85"/>
    </row>
    <row r="19" spans="2:14" ht="18.95" customHeight="1">
      <c r="B19" s="18">
        <f t="shared" si="1"/>
        <v>45547</v>
      </c>
      <c r="C19" s="59" t="str">
        <f t="shared" si="0"/>
        <v>木</v>
      </c>
      <c r="D19" s="73" t="s">
        <v>153</v>
      </c>
      <c r="E19" s="71"/>
      <c r="F19" s="71"/>
      <c r="G19" s="71"/>
      <c r="H19" s="71"/>
      <c r="I19" s="71"/>
      <c r="J19" s="72"/>
      <c r="K19" s="68"/>
      <c r="L19" s="69"/>
      <c r="N19" s="85"/>
    </row>
    <row r="20" spans="2:14" ht="18.95" customHeight="1">
      <c r="B20" s="18">
        <f t="shared" si="1"/>
        <v>45548</v>
      </c>
      <c r="C20" s="59" t="str">
        <f t="shared" si="0"/>
        <v>金</v>
      </c>
      <c r="D20" s="73" t="s">
        <v>153</v>
      </c>
      <c r="E20" s="71"/>
      <c r="F20" s="71"/>
      <c r="G20" s="71"/>
      <c r="H20" s="71"/>
      <c r="I20" s="71"/>
      <c r="J20" s="72"/>
      <c r="K20" s="68"/>
      <c r="L20" s="69"/>
      <c r="N20" s="60"/>
    </row>
    <row r="21" spans="2:14" ht="18.95" customHeight="1">
      <c r="B21" s="18">
        <f t="shared" si="1"/>
        <v>45549</v>
      </c>
      <c r="C21" s="59" t="str">
        <f t="shared" si="0"/>
        <v>土</v>
      </c>
      <c r="D21" s="65" t="s">
        <v>66</v>
      </c>
      <c r="E21" s="66"/>
      <c r="F21" s="66"/>
      <c r="G21" s="66"/>
      <c r="H21" s="66"/>
      <c r="I21" s="66"/>
      <c r="J21" s="67"/>
      <c r="K21" s="68"/>
      <c r="L21" s="69"/>
      <c r="N21" s="60"/>
    </row>
    <row r="22" spans="2:14" ht="18.95" customHeight="1">
      <c r="B22" s="18">
        <f t="shared" si="1"/>
        <v>45550</v>
      </c>
      <c r="C22" s="59" t="str">
        <f t="shared" si="0"/>
        <v>日</v>
      </c>
      <c r="D22" s="65" t="s">
        <v>43</v>
      </c>
      <c r="E22" s="66"/>
      <c r="F22" s="66"/>
      <c r="G22" s="66"/>
      <c r="H22" s="66"/>
      <c r="I22" s="66"/>
      <c r="J22" s="67"/>
      <c r="K22" s="68"/>
      <c r="L22" s="69"/>
      <c r="N22" s="60"/>
    </row>
    <row r="23" spans="2:14" ht="18.95" customHeight="1">
      <c r="B23" s="18">
        <f t="shared" si="1"/>
        <v>45551</v>
      </c>
      <c r="C23" s="59" t="str">
        <f t="shared" si="0"/>
        <v>月</v>
      </c>
      <c r="D23" s="73" t="s">
        <v>68</v>
      </c>
      <c r="E23" s="66"/>
      <c r="F23" s="66"/>
      <c r="G23" s="66"/>
      <c r="H23" s="66"/>
      <c r="I23" s="66"/>
      <c r="J23" s="67"/>
      <c r="K23" s="68"/>
      <c r="L23" s="69"/>
      <c r="N23" s="60"/>
    </row>
    <row r="24" spans="2:14" ht="18.95" customHeight="1">
      <c r="B24" s="18">
        <f t="shared" si="1"/>
        <v>45552</v>
      </c>
      <c r="C24" s="59" t="str">
        <f t="shared" si="0"/>
        <v>火</v>
      </c>
      <c r="D24" s="70" t="s">
        <v>69</v>
      </c>
      <c r="E24" s="71"/>
      <c r="F24" s="71"/>
      <c r="G24" s="71"/>
      <c r="H24" s="71"/>
      <c r="I24" s="71"/>
      <c r="J24" s="72"/>
      <c r="K24" s="68"/>
      <c r="L24" s="69"/>
      <c r="N24" s="60"/>
    </row>
    <row r="25" spans="2:14" ht="18.95" customHeight="1">
      <c r="B25" s="18">
        <f t="shared" si="1"/>
        <v>45553</v>
      </c>
      <c r="C25" s="59" t="str">
        <f t="shared" si="0"/>
        <v>水</v>
      </c>
      <c r="D25" s="70" t="s">
        <v>69</v>
      </c>
      <c r="E25" s="71"/>
      <c r="F25" s="71"/>
      <c r="G25" s="71"/>
      <c r="H25" s="71"/>
      <c r="I25" s="71"/>
      <c r="J25" s="72"/>
      <c r="K25" s="68"/>
      <c r="L25" s="69"/>
      <c r="N25" s="60"/>
    </row>
    <row r="26" spans="2:14" ht="18.95" customHeight="1">
      <c r="B26" s="18">
        <f t="shared" si="1"/>
        <v>45554</v>
      </c>
      <c r="C26" s="59" t="str">
        <f t="shared" si="0"/>
        <v>木</v>
      </c>
      <c r="D26" s="73" t="s">
        <v>70</v>
      </c>
      <c r="E26" s="66"/>
      <c r="F26" s="66"/>
      <c r="G26" s="66"/>
      <c r="H26" s="66"/>
      <c r="I26" s="66"/>
      <c r="J26" s="67"/>
      <c r="K26" s="68"/>
      <c r="L26" s="69"/>
    </row>
    <row r="27" spans="2:14" ht="18.95" customHeight="1">
      <c r="B27" s="18">
        <f t="shared" si="1"/>
        <v>45555</v>
      </c>
      <c r="C27" s="59" t="str">
        <f t="shared" si="0"/>
        <v>金</v>
      </c>
      <c r="D27" s="73" t="s">
        <v>70</v>
      </c>
      <c r="E27" s="66"/>
      <c r="F27" s="66"/>
      <c r="G27" s="66"/>
      <c r="H27" s="66"/>
      <c r="I27" s="66"/>
      <c r="J27" s="67"/>
      <c r="K27" s="68"/>
      <c r="L27" s="69"/>
    </row>
    <row r="28" spans="2:14" ht="18.95" customHeight="1">
      <c r="B28" s="18">
        <f t="shared" si="1"/>
        <v>45556</v>
      </c>
      <c r="C28" s="59" t="str">
        <f t="shared" si="0"/>
        <v>土</v>
      </c>
      <c r="D28" s="65" t="s">
        <v>72</v>
      </c>
      <c r="E28" s="66"/>
      <c r="F28" s="66"/>
      <c r="G28" s="66"/>
      <c r="H28" s="66"/>
      <c r="I28" s="66"/>
      <c r="J28" s="67"/>
      <c r="K28" s="68"/>
      <c r="L28" s="69"/>
    </row>
    <row r="29" spans="2:14" ht="18.95" customHeight="1">
      <c r="B29" s="18">
        <f t="shared" si="1"/>
        <v>45557</v>
      </c>
      <c r="C29" s="59" t="str">
        <f t="shared" si="0"/>
        <v>日</v>
      </c>
      <c r="D29" s="65" t="s">
        <v>43</v>
      </c>
      <c r="E29" s="66"/>
      <c r="F29" s="66"/>
      <c r="G29" s="66"/>
      <c r="H29" s="66"/>
      <c r="I29" s="66"/>
      <c r="J29" s="67"/>
      <c r="K29" s="68"/>
      <c r="L29" s="69"/>
    </row>
    <row r="30" spans="2:14" ht="18.95" customHeight="1">
      <c r="B30" s="18">
        <f t="shared" si="1"/>
        <v>45558</v>
      </c>
      <c r="C30" s="59" t="str">
        <f t="shared" si="0"/>
        <v>月</v>
      </c>
      <c r="D30" s="73" t="s">
        <v>71</v>
      </c>
      <c r="E30" s="66"/>
      <c r="F30" s="66"/>
      <c r="G30" s="66"/>
      <c r="H30" s="66"/>
      <c r="I30" s="66"/>
      <c r="J30" s="67"/>
      <c r="K30" s="68"/>
      <c r="L30" s="69"/>
    </row>
    <row r="31" spans="2:14" ht="18.95" customHeight="1">
      <c r="B31" s="18">
        <f t="shared" si="1"/>
        <v>45559</v>
      </c>
      <c r="C31" s="59" t="str">
        <f t="shared" si="0"/>
        <v>火</v>
      </c>
      <c r="D31" s="73" t="s">
        <v>153</v>
      </c>
      <c r="E31" s="71"/>
      <c r="F31" s="71"/>
      <c r="G31" s="71"/>
      <c r="H31" s="71"/>
      <c r="I31" s="71"/>
      <c r="J31" s="72"/>
      <c r="K31" s="68"/>
      <c r="L31" s="69"/>
    </row>
    <row r="32" spans="2:14" ht="18.95" customHeight="1">
      <c r="B32" s="18">
        <f t="shared" si="1"/>
        <v>45560</v>
      </c>
      <c r="C32" s="59" t="str">
        <f t="shared" si="0"/>
        <v>水</v>
      </c>
      <c r="D32" s="73" t="s">
        <v>73</v>
      </c>
      <c r="E32" s="66"/>
      <c r="F32" s="66"/>
      <c r="G32" s="66"/>
      <c r="H32" s="66"/>
      <c r="I32" s="66"/>
      <c r="J32" s="67"/>
      <c r="K32" s="68"/>
      <c r="L32" s="69"/>
    </row>
    <row r="33" spans="2:12" ht="18.95" customHeight="1">
      <c r="B33" s="18">
        <f t="shared" si="1"/>
        <v>45561</v>
      </c>
      <c r="C33" s="59" t="str">
        <f t="shared" si="0"/>
        <v>木</v>
      </c>
      <c r="D33" s="73" t="s">
        <v>74</v>
      </c>
      <c r="E33" s="66"/>
      <c r="F33" s="66"/>
      <c r="G33" s="66"/>
      <c r="H33" s="66"/>
      <c r="I33" s="66"/>
      <c r="J33" s="67"/>
      <c r="K33" s="68"/>
      <c r="L33" s="69"/>
    </row>
    <row r="34" spans="2:12" ht="18.95" customHeight="1">
      <c r="B34" s="18">
        <f t="shared" si="1"/>
        <v>45562</v>
      </c>
      <c r="C34" s="59" t="str">
        <f t="shared" si="0"/>
        <v>金</v>
      </c>
      <c r="D34" s="73" t="s">
        <v>75</v>
      </c>
      <c r="E34" s="66"/>
      <c r="F34" s="66"/>
      <c r="G34" s="66"/>
      <c r="H34" s="66"/>
      <c r="I34" s="66"/>
      <c r="J34" s="67"/>
      <c r="K34" s="68"/>
      <c r="L34" s="69"/>
    </row>
    <row r="35" spans="2:12" ht="18.95" customHeight="1">
      <c r="B35" s="18">
        <f t="shared" si="1"/>
        <v>45563</v>
      </c>
      <c r="C35" s="59" t="str">
        <f t="shared" si="0"/>
        <v>土</v>
      </c>
      <c r="D35" s="65" t="s">
        <v>43</v>
      </c>
      <c r="E35" s="66"/>
      <c r="F35" s="66"/>
      <c r="G35" s="66"/>
      <c r="H35" s="66"/>
      <c r="I35" s="66"/>
      <c r="J35" s="67"/>
      <c r="K35" s="68"/>
      <c r="L35" s="69"/>
    </row>
    <row r="36" spans="2:12" ht="18.95" customHeight="1">
      <c r="B36" s="18">
        <f t="shared" si="1"/>
        <v>45564</v>
      </c>
      <c r="C36" s="59" t="str">
        <f t="shared" si="0"/>
        <v>日</v>
      </c>
      <c r="D36" s="65" t="s">
        <v>43</v>
      </c>
      <c r="E36" s="66"/>
      <c r="F36" s="66"/>
      <c r="G36" s="66"/>
      <c r="H36" s="66"/>
      <c r="I36" s="66"/>
      <c r="J36" s="67"/>
      <c r="K36" s="68"/>
      <c r="L36" s="69"/>
    </row>
    <row r="37" spans="2:12" ht="18.95" customHeight="1">
      <c r="B37" s="18">
        <f t="shared" si="1"/>
        <v>45565</v>
      </c>
      <c r="C37" s="59" t="str">
        <f t="shared" si="0"/>
        <v>月</v>
      </c>
      <c r="D37" s="73" t="s">
        <v>75</v>
      </c>
      <c r="E37" s="66"/>
      <c r="F37" s="66"/>
      <c r="G37" s="66"/>
      <c r="H37" s="66"/>
      <c r="I37" s="66"/>
      <c r="J37" s="67"/>
      <c r="K37" s="68"/>
      <c r="L37" s="69"/>
    </row>
    <row r="38" spans="2:12" ht="18.95" customHeight="1">
      <c r="B38" s="18"/>
      <c r="C38" s="59"/>
      <c r="D38" s="73"/>
      <c r="E38" s="66"/>
      <c r="F38" s="66"/>
      <c r="G38" s="66"/>
      <c r="H38" s="66"/>
      <c r="I38" s="66"/>
      <c r="J38" s="67"/>
      <c r="K38" s="68"/>
      <c r="L38" s="69"/>
    </row>
    <row r="39" spans="2:12" ht="12" customHeight="1"/>
    <row r="40" spans="2:12" ht="18.95" customHeight="1">
      <c r="B40" s="20" t="s">
        <v>32</v>
      </c>
      <c r="C40" s="49">
        <f>COUNTA(B8:B38)</f>
        <v>30</v>
      </c>
      <c r="D40" s="64" t="s">
        <v>33</v>
      </c>
      <c r="E40" s="64"/>
      <c r="F40" s="2">
        <v>24</v>
      </c>
      <c r="G40" s="64" t="s">
        <v>34</v>
      </c>
      <c r="H40" s="64"/>
      <c r="I40" s="2">
        <v>9</v>
      </c>
      <c r="J40" s="64" t="s">
        <v>37</v>
      </c>
      <c r="K40" s="64"/>
      <c r="L40" s="21">
        <f>I40/C41</f>
        <v>0.3</v>
      </c>
    </row>
    <row r="41" spans="2:12" ht="18.95" customHeight="1">
      <c r="B41" s="20" t="s">
        <v>5</v>
      </c>
      <c r="C41" s="2">
        <v>30</v>
      </c>
      <c r="D41" s="64" t="s">
        <v>35</v>
      </c>
      <c r="E41" s="64"/>
      <c r="F41" s="19">
        <v>27</v>
      </c>
      <c r="G41" s="64" t="s">
        <v>36</v>
      </c>
      <c r="H41" s="64"/>
      <c r="I41" s="19">
        <v>6</v>
      </c>
      <c r="J41" s="64" t="s">
        <v>38</v>
      </c>
      <c r="K41" s="64"/>
      <c r="L41" s="22">
        <f>I41/C41</f>
        <v>0.2</v>
      </c>
    </row>
  </sheetData>
  <mergeCells count="74">
    <mergeCell ref="B1:L1"/>
    <mergeCell ref="B2:L2"/>
    <mergeCell ref="D7:J7"/>
    <mergeCell ref="K7:L7"/>
    <mergeCell ref="D8:J8"/>
    <mergeCell ref="K8:L8"/>
    <mergeCell ref="D9:J9"/>
    <mergeCell ref="K9:L9"/>
    <mergeCell ref="D10:J10"/>
    <mergeCell ref="K10:L10"/>
    <mergeCell ref="D11:J11"/>
    <mergeCell ref="K11:L11"/>
    <mergeCell ref="D12:J12"/>
    <mergeCell ref="K12:L12"/>
    <mergeCell ref="D13:J13"/>
    <mergeCell ref="K13:L13"/>
    <mergeCell ref="D14:J14"/>
    <mergeCell ref="K14:L14"/>
    <mergeCell ref="D15:J15"/>
    <mergeCell ref="K15:L15"/>
    <mergeCell ref="D16:J16"/>
    <mergeCell ref="K16:L16"/>
    <mergeCell ref="D17:J17"/>
    <mergeCell ref="K17:L17"/>
    <mergeCell ref="D18:J18"/>
    <mergeCell ref="K18:L18"/>
    <mergeCell ref="D19:J19"/>
    <mergeCell ref="K19:L19"/>
    <mergeCell ref="D20:J20"/>
    <mergeCell ref="K20:L20"/>
    <mergeCell ref="D21:J21"/>
    <mergeCell ref="K21:L21"/>
    <mergeCell ref="D22:J22"/>
    <mergeCell ref="K22:L22"/>
    <mergeCell ref="D23:J23"/>
    <mergeCell ref="K23:L23"/>
    <mergeCell ref="D24:J24"/>
    <mergeCell ref="K24:L24"/>
    <mergeCell ref="D25:J25"/>
    <mergeCell ref="K25:L25"/>
    <mergeCell ref="D26:J26"/>
    <mergeCell ref="K26:L26"/>
    <mergeCell ref="K32:L32"/>
    <mergeCell ref="D27:J27"/>
    <mergeCell ref="K27:L27"/>
    <mergeCell ref="D28:J28"/>
    <mergeCell ref="K28:L28"/>
    <mergeCell ref="D29:J29"/>
    <mergeCell ref="K29:L29"/>
    <mergeCell ref="D41:E41"/>
    <mergeCell ref="G41:H41"/>
    <mergeCell ref="J41:K41"/>
    <mergeCell ref="D36:J36"/>
    <mergeCell ref="K36:L36"/>
    <mergeCell ref="D37:J37"/>
    <mergeCell ref="K37:L37"/>
    <mergeCell ref="D38:J38"/>
    <mergeCell ref="K38:L38"/>
    <mergeCell ref="N10:N11"/>
    <mergeCell ref="N13:N19"/>
    <mergeCell ref="D40:E40"/>
    <mergeCell ref="G40:H40"/>
    <mergeCell ref="J40:K40"/>
    <mergeCell ref="D33:J33"/>
    <mergeCell ref="K33:L33"/>
    <mergeCell ref="D34:J34"/>
    <mergeCell ref="K34:L34"/>
    <mergeCell ref="D35:J35"/>
    <mergeCell ref="K35:L35"/>
    <mergeCell ref="D30:J30"/>
    <mergeCell ref="K30:L30"/>
    <mergeCell ref="D31:J31"/>
    <mergeCell ref="K31:L31"/>
    <mergeCell ref="D32:J32"/>
  </mergeCells>
  <phoneticPr fontId="1"/>
  <conditionalFormatting sqref="B8:C38">
    <cfRule type="expression" dxfId="7" priority="1">
      <formula>WEEKDAY($B8,1)=1</formula>
    </cfRule>
    <cfRule type="expression" dxfId="6" priority="2">
      <formula>WEEKDAY($B8,1)=7</formula>
    </cfRule>
  </conditionalFormatting>
  <pageMargins left="0.59055118110236227" right="0.39370078740157483" top="0.74803149606299213" bottom="0.19685039370078741" header="0.31496062992125984" footer="0.31496062992125984"/>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84A8E-0C95-418C-85D3-51D6A8F076BA}">
  <dimension ref="B1:N41"/>
  <sheetViews>
    <sheetView topLeftCell="A4" zoomScale="90" zoomScaleNormal="90" workbookViewId="0">
      <selection activeCell="D18" sqref="D18:J18"/>
    </sheetView>
  </sheetViews>
  <sheetFormatPr defaultRowHeight="20.100000000000001" customHeight="1"/>
  <cols>
    <col min="1" max="1" width="2.625" style="1" customWidth="1"/>
    <col min="2" max="2" width="9.625" style="1" customWidth="1"/>
    <col min="3" max="3" width="5.625" style="1" customWidth="1"/>
    <col min="4" max="5" width="6.625" style="1" customWidth="1"/>
    <col min="6" max="6" width="5.625" style="1" customWidth="1"/>
    <col min="7" max="8" width="6.625" style="1" customWidth="1"/>
    <col min="9" max="9" width="5.625" style="1" customWidth="1"/>
    <col min="10" max="11" width="8.625" style="1" customWidth="1"/>
    <col min="12" max="12" width="10.625" style="1" customWidth="1"/>
    <col min="13" max="13" width="9" style="1"/>
    <col min="14" max="14" width="60.5" style="1" bestFit="1" customWidth="1"/>
    <col min="15" max="16384" width="9" style="1"/>
  </cols>
  <sheetData>
    <row r="1" spans="2:14" ht="20.100000000000001" customHeight="1">
      <c r="B1" s="78" t="s">
        <v>27</v>
      </c>
      <c r="C1" s="78"/>
      <c r="D1" s="78"/>
      <c r="E1" s="78"/>
      <c r="F1" s="78"/>
      <c r="G1" s="78"/>
      <c r="H1" s="78"/>
      <c r="I1" s="78"/>
      <c r="J1" s="78"/>
      <c r="K1" s="78"/>
      <c r="L1" s="78"/>
    </row>
    <row r="2" spans="2:14" ht="20.100000000000001" customHeight="1">
      <c r="B2" s="79">
        <f>現場稼働率集計表!O12</f>
        <v>45505</v>
      </c>
      <c r="C2" s="79"/>
      <c r="D2" s="79"/>
      <c r="E2" s="79"/>
      <c r="F2" s="79"/>
      <c r="G2" s="79"/>
      <c r="H2" s="79"/>
      <c r="I2" s="79"/>
      <c r="J2" s="79"/>
      <c r="K2" s="79"/>
      <c r="L2" s="79"/>
    </row>
    <row r="3" spans="2:14" ht="6" customHeight="1">
      <c r="B3" s="3"/>
      <c r="C3" s="3"/>
      <c r="D3" s="3"/>
      <c r="E3" s="3"/>
      <c r="F3" s="3"/>
      <c r="G3" s="3"/>
      <c r="H3" s="3"/>
      <c r="I3" s="3"/>
      <c r="J3" s="3"/>
      <c r="K3" s="3"/>
      <c r="L3" s="3"/>
    </row>
    <row r="4" spans="2:14" ht="18" customHeight="1">
      <c r="B4" s="4" t="s">
        <v>40</v>
      </c>
      <c r="C4" s="3">
        <f>現場稼働率集計表!Q4</f>
        <v>0</v>
      </c>
      <c r="D4" s="3"/>
      <c r="E4" s="3"/>
      <c r="F4" s="3"/>
      <c r="G4" s="3"/>
      <c r="H4" s="3"/>
      <c r="I4" s="3"/>
      <c r="J4" s="3"/>
      <c r="K4" s="3"/>
      <c r="L4" s="3"/>
    </row>
    <row r="5" spans="2:14" ht="18" customHeight="1">
      <c r="B5" s="5" t="s">
        <v>39</v>
      </c>
      <c r="C5" s="6">
        <f>現場稼働率集計表!Q5</f>
        <v>0</v>
      </c>
      <c r="D5" s="6"/>
      <c r="E5" s="6"/>
      <c r="F5" s="6"/>
      <c r="G5" s="6"/>
      <c r="H5" s="6"/>
      <c r="I5" s="6"/>
      <c r="J5" s="3"/>
      <c r="K5" s="3"/>
      <c r="L5" s="3"/>
    </row>
    <row r="6" spans="2:14" ht="6" customHeight="1">
      <c r="B6" s="3"/>
      <c r="C6" s="3"/>
      <c r="D6" s="3"/>
      <c r="E6" s="3"/>
      <c r="F6" s="3"/>
      <c r="G6" s="3"/>
      <c r="H6" s="3"/>
      <c r="I6" s="3"/>
      <c r="J6" s="3"/>
      <c r="K6" s="3"/>
      <c r="L6" s="3"/>
    </row>
    <row r="7" spans="2:14" ht="18.95" customHeight="1">
      <c r="B7" s="17" t="s">
        <v>28</v>
      </c>
      <c r="C7" s="17" t="s">
        <v>29</v>
      </c>
      <c r="D7" s="68" t="s">
        <v>31</v>
      </c>
      <c r="E7" s="80"/>
      <c r="F7" s="80"/>
      <c r="G7" s="80"/>
      <c r="H7" s="80"/>
      <c r="I7" s="80"/>
      <c r="J7" s="69"/>
      <c r="K7" s="68" t="s">
        <v>30</v>
      </c>
      <c r="L7" s="69"/>
      <c r="N7" s="1" t="s">
        <v>179</v>
      </c>
    </row>
    <row r="8" spans="2:14" ht="18.95" customHeight="1">
      <c r="B8" s="18">
        <f>B2</f>
        <v>45505</v>
      </c>
      <c r="C8" s="59" t="str">
        <f>TEXT(B8,"aaa")</f>
        <v>木</v>
      </c>
      <c r="D8" s="73" t="s">
        <v>151</v>
      </c>
      <c r="E8" s="71"/>
      <c r="F8" s="71"/>
      <c r="G8" s="71"/>
      <c r="H8" s="71"/>
      <c r="I8" s="71"/>
      <c r="J8" s="72"/>
      <c r="K8" s="68"/>
      <c r="L8" s="69"/>
      <c r="N8" s="1" t="s">
        <v>182</v>
      </c>
    </row>
    <row r="9" spans="2:14" ht="18.95" customHeight="1">
      <c r="B9" s="18">
        <f>B8+1</f>
        <v>45506</v>
      </c>
      <c r="C9" s="59" t="str">
        <f t="shared" ref="C9:C38" si="0">TEXT(B9,"aaa")</f>
        <v>金</v>
      </c>
      <c r="D9" s="73" t="s">
        <v>55</v>
      </c>
      <c r="E9" s="66"/>
      <c r="F9" s="66"/>
      <c r="G9" s="66"/>
      <c r="H9" s="66"/>
      <c r="I9" s="66"/>
      <c r="J9" s="67"/>
      <c r="K9" s="68"/>
      <c r="L9" s="69"/>
      <c r="N9" s="1" t="s">
        <v>183</v>
      </c>
    </row>
    <row r="10" spans="2:14" ht="18.95" customHeight="1">
      <c r="B10" s="18">
        <f t="shared" ref="B10:B38" si="1">B9+1</f>
        <v>45507</v>
      </c>
      <c r="C10" s="59" t="str">
        <f t="shared" si="0"/>
        <v>土</v>
      </c>
      <c r="D10" s="65" t="s">
        <v>59</v>
      </c>
      <c r="E10" s="66"/>
      <c r="F10" s="66"/>
      <c r="G10" s="66"/>
      <c r="H10" s="66"/>
      <c r="I10" s="66"/>
      <c r="J10" s="67"/>
      <c r="K10" s="68"/>
      <c r="L10" s="69"/>
      <c r="N10" s="85" t="s">
        <v>184</v>
      </c>
    </row>
    <row r="11" spans="2:14" ht="18.95" customHeight="1">
      <c r="B11" s="18">
        <f t="shared" si="1"/>
        <v>45508</v>
      </c>
      <c r="C11" s="59" t="str">
        <f t="shared" si="0"/>
        <v>日</v>
      </c>
      <c r="D11" s="65" t="s">
        <v>43</v>
      </c>
      <c r="E11" s="66"/>
      <c r="F11" s="66"/>
      <c r="G11" s="66"/>
      <c r="H11" s="66"/>
      <c r="I11" s="66"/>
      <c r="J11" s="67"/>
      <c r="K11" s="68"/>
      <c r="L11" s="69"/>
      <c r="N11" s="85"/>
    </row>
    <row r="12" spans="2:14" ht="18.95" customHeight="1">
      <c r="B12" s="18">
        <f t="shared" si="1"/>
        <v>45509</v>
      </c>
      <c r="C12" s="59" t="str">
        <f t="shared" si="0"/>
        <v>月</v>
      </c>
      <c r="D12" s="73" t="s">
        <v>56</v>
      </c>
      <c r="E12" s="66"/>
      <c r="F12" s="66"/>
      <c r="G12" s="66"/>
      <c r="H12" s="66"/>
      <c r="I12" s="66"/>
      <c r="J12" s="67"/>
      <c r="K12" s="68"/>
      <c r="L12" s="69"/>
      <c r="N12" s="60" t="s">
        <v>197</v>
      </c>
    </row>
    <row r="13" spans="2:14" ht="18.95" customHeight="1">
      <c r="B13" s="18">
        <f t="shared" si="1"/>
        <v>45510</v>
      </c>
      <c r="C13" s="59" t="str">
        <f t="shared" si="0"/>
        <v>火</v>
      </c>
      <c r="D13" s="73" t="s">
        <v>151</v>
      </c>
      <c r="E13" s="71"/>
      <c r="F13" s="71"/>
      <c r="G13" s="71"/>
      <c r="H13" s="71"/>
      <c r="I13" s="71"/>
      <c r="J13" s="72"/>
      <c r="K13" s="68"/>
      <c r="L13" s="69"/>
      <c r="N13" s="85" t="s">
        <v>187</v>
      </c>
    </row>
    <row r="14" spans="2:14" ht="18.95" customHeight="1">
      <c r="B14" s="18">
        <f t="shared" si="1"/>
        <v>45511</v>
      </c>
      <c r="C14" s="59" t="str">
        <f t="shared" si="0"/>
        <v>水</v>
      </c>
      <c r="D14" s="73" t="s">
        <v>57</v>
      </c>
      <c r="E14" s="66"/>
      <c r="F14" s="66"/>
      <c r="G14" s="66"/>
      <c r="H14" s="66"/>
      <c r="I14" s="66"/>
      <c r="J14" s="67"/>
      <c r="K14" s="68"/>
      <c r="L14" s="69"/>
      <c r="N14" s="85"/>
    </row>
    <row r="15" spans="2:14" ht="18.95" customHeight="1">
      <c r="B15" s="18">
        <f t="shared" si="1"/>
        <v>45512</v>
      </c>
      <c r="C15" s="59" t="str">
        <f t="shared" si="0"/>
        <v>木</v>
      </c>
      <c r="D15" s="73" t="s">
        <v>58</v>
      </c>
      <c r="E15" s="66"/>
      <c r="F15" s="66"/>
      <c r="G15" s="66"/>
      <c r="H15" s="66"/>
      <c r="I15" s="66"/>
      <c r="J15" s="67"/>
      <c r="K15" s="68"/>
      <c r="L15" s="69"/>
      <c r="N15" s="85"/>
    </row>
    <row r="16" spans="2:14" ht="18.95" customHeight="1">
      <c r="B16" s="18">
        <f t="shared" si="1"/>
        <v>45513</v>
      </c>
      <c r="C16" s="59" t="str">
        <f t="shared" si="0"/>
        <v>金</v>
      </c>
      <c r="D16" s="73" t="s">
        <v>58</v>
      </c>
      <c r="E16" s="66"/>
      <c r="F16" s="66"/>
      <c r="G16" s="66"/>
      <c r="H16" s="66"/>
      <c r="I16" s="66"/>
      <c r="J16" s="67"/>
      <c r="K16" s="68"/>
      <c r="L16" s="69"/>
      <c r="N16" s="85"/>
    </row>
    <row r="17" spans="2:14" ht="18.95" customHeight="1">
      <c r="B17" s="18">
        <f t="shared" si="1"/>
        <v>45514</v>
      </c>
      <c r="C17" s="59" t="str">
        <f t="shared" si="0"/>
        <v>土</v>
      </c>
      <c r="D17" s="50" t="s">
        <v>59</v>
      </c>
      <c r="E17" s="51"/>
      <c r="F17" s="51"/>
      <c r="G17" s="51"/>
      <c r="H17" s="51"/>
      <c r="I17" s="51"/>
      <c r="J17" s="52"/>
      <c r="K17" s="68"/>
      <c r="L17" s="69"/>
      <c r="N17" s="85"/>
    </row>
    <row r="18" spans="2:14" ht="18.95" customHeight="1">
      <c r="B18" s="18">
        <f t="shared" si="1"/>
        <v>45515</v>
      </c>
      <c r="C18" s="59" t="str">
        <f t="shared" si="0"/>
        <v>日</v>
      </c>
      <c r="D18" s="65" t="s">
        <v>43</v>
      </c>
      <c r="E18" s="66"/>
      <c r="F18" s="66"/>
      <c r="G18" s="66"/>
      <c r="H18" s="66"/>
      <c r="I18" s="66"/>
      <c r="J18" s="67"/>
      <c r="K18" s="68"/>
      <c r="L18" s="69"/>
      <c r="N18" s="85"/>
    </row>
    <row r="19" spans="2:14" ht="18.95" customHeight="1">
      <c r="B19" s="18">
        <f t="shared" si="1"/>
        <v>45516</v>
      </c>
      <c r="C19" s="59" t="str">
        <f t="shared" si="0"/>
        <v>月</v>
      </c>
      <c r="D19" s="65" t="s">
        <v>43</v>
      </c>
      <c r="E19" s="66"/>
      <c r="F19" s="66"/>
      <c r="G19" s="66"/>
      <c r="H19" s="66"/>
      <c r="I19" s="66"/>
      <c r="J19" s="67"/>
      <c r="K19" s="83" t="s">
        <v>188</v>
      </c>
      <c r="L19" s="84"/>
      <c r="N19" s="85"/>
    </row>
    <row r="20" spans="2:14" ht="18.95" customHeight="1">
      <c r="B20" s="18">
        <f t="shared" si="1"/>
        <v>45517</v>
      </c>
      <c r="C20" s="59" t="str">
        <f t="shared" si="0"/>
        <v>火</v>
      </c>
      <c r="D20" s="65" t="s">
        <v>43</v>
      </c>
      <c r="E20" s="66"/>
      <c r="F20" s="66"/>
      <c r="G20" s="66"/>
      <c r="H20" s="66"/>
      <c r="I20" s="66"/>
      <c r="J20" s="67"/>
      <c r="K20" s="83" t="s">
        <v>188</v>
      </c>
      <c r="L20" s="84"/>
      <c r="N20" s="60"/>
    </row>
    <row r="21" spans="2:14" ht="18.95" customHeight="1">
      <c r="B21" s="18">
        <f t="shared" si="1"/>
        <v>45518</v>
      </c>
      <c r="C21" s="59" t="str">
        <f t="shared" si="0"/>
        <v>水</v>
      </c>
      <c r="D21" s="65" t="s">
        <v>43</v>
      </c>
      <c r="E21" s="66"/>
      <c r="F21" s="66"/>
      <c r="G21" s="66"/>
      <c r="H21" s="66"/>
      <c r="I21" s="66"/>
      <c r="J21" s="67"/>
      <c r="K21" s="83" t="s">
        <v>188</v>
      </c>
      <c r="L21" s="84"/>
      <c r="N21" s="60"/>
    </row>
    <row r="22" spans="2:14" ht="18.95" customHeight="1">
      <c r="B22" s="18">
        <f t="shared" si="1"/>
        <v>45519</v>
      </c>
      <c r="C22" s="59" t="str">
        <f t="shared" si="0"/>
        <v>木</v>
      </c>
      <c r="D22" s="65" t="s">
        <v>43</v>
      </c>
      <c r="E22" s="66"/>
      <c r="F22" s="66"/>
      <c r="G22" s="66"/>
      <c r="H22" s="66"/>
      <c r="I22" s="66"/>
      <c r="J22" s="67"/>
      <c r="K22" s="83" t="s">
        <v>188</v>
      </c>
      <c r="L22" s="84"/>
      <c r="N22" s="60"/>
    </row>
    <row r="23" spans="2:14" ht="18.95" customHeight="1">
      <c r="B23" s="18">
        <f t="shared" si="1"/>
        <v>45520</v>
      </c>
      <c r="C23" s="59" t="str">
        <f t="shared" si="0"/>
        <v>金</v>
      </c>
      <c r="D23" s="73" t="s">
        <v>151</v>
      </c>
      <c r="E23" s="71"/>
      <c r="F23" s="71"/>
      <c r="G23" s="71"/>
      <c r="H23" s="71"/>
      <c r="I23" s="71"/>
      <c r="J23" s="72"/>
      <c r="K23" s="68"/>
      <c r="L23" s="69"/>
      <c r="N23" s="60"/>
    </row>
    <row r="24" spans="2:14" ht="18.95" customHeight="1">
      <c r="B24" s="18">
        <f t="shared" si="1"/>
        <v>45521</v>
      </c>
      <c r="C24" s="59" t="str">
        <f t="shared" si="0"/>
        <v>土</v>
      </c>
      <c r="D24" s="50" t="s">
        <v>189</v>
      </c>
      <c r="E24" s="51"/>
      <c r="F24" s="51"/>
      <c r="G24" s="51"/>
      <c r="H24" s="51"/>
      <c r="I24" s="51"/>
      <c r="J24" s="52"/>
      <c r="K24" s="68"/>
      <c r="L24" s="69"/>
      <c r="N24" s="60"/>
    </row>
    <row r="25" spans="2:14" ht="18.95" customHeight="1">
      <c r="B25" s="18">
        <f t="shared" si="1"/>
        <v>45522</v>
      </c>
      <c r="C25" s="59" t="str">
        <f t="shared" si="0"/>
        <v>日</v>
      </c>
      <c r="D25" s="65" t="s">
        <v>43</v>
      </c>
      <c r="E25" s="66"/>
      <c r="F25" s="66"/>
      <c r="G25" s="66"/>
      <c r="H25" s="66"/>
      <c r="I25" s="66"/>
      <c r="J25" s="67"/>
      <c r="K25" s="68"/>
      <c r="L25" s="69"/>
      <c r="N25" s="60"/>
    </row>
    <row r="26" spans="2:14" ht="18.95" customHeight="1">
      <c r="B26" s="18">
        <f t="shared" si="1"/>
        <v>45523</v>
      </c>
      <c r="C26" s="59" t="str">
        <f t="shared" si="0"/>
        <v>月</v>
      </c>
      <c r="D26" s="70" t="s">
        <v>61</v>
      </c>
      <c r="E26" s="71"/>
      <c r="F26" s="71"/>
      <c r="G26" s="71"/>
      <c r="H26" s="71"/>
      <c r="I26" s="71"/>
      <c r="J26" s="72"/>
      <c r="K26" s="68"/>
      <c r="L26" s="69"/>
    </row>
    <row r="27" spans="2:14" ht="18.95" customHeight="1">
      <c r="B27" s="18">
        <f t="shared" si="1"/>
        <v>45524</v>
      </c>
      <c r="C27" s="59" t="str">
        <f t="shared" si="0"/>
        <v>火</v>
      </c>
      <c r="D27" s="70" t="s">
        <v>61</v>
      </c>
      <c r="E27" s="71"/>
      <c r="F27" s="71"/>
      <c r="G27" s="71"/>
      <c r="H27" s="71"/>
      <c r="I27" s="71"/>
      <c r="J27" s="72"/>
      <c r="K27" s="68"/>
      <c r="L27" s="69"/>
    </row>
    <row r="28" spans="2:14" ht="18.95" customHeight="1">
      <c r="B28" s="18">
        <f t="shared" si="1"/>
        <v>45525</v>
      </c>
      <c r="C28" s="59" t="str">
        <f t="shared" si="0"/>
        <v>水</v>
      </c>
      <c r="D28" s="70" t="s">
        <v>61</v>
      </c>
      <c r="E28" s="71"/>
      <c r="F28" s="71"/>
      <c r="G28" s="71"/>
      <c r="H28" s="71"/>
      <c r="I28" s="71"/>
      <c r="J28" s="72"/>
      <c r="K28" s="68"/>
      <c r="L28" s="69"/>
    </row>
    <row r="29" spans="2:14" ht="18.95" customHeight="1">
      <c r="B29" s="18">
        <f t="shared" si="1"/>
        <v>45526</v>
      </c>
      <c r="C29" s="59" t="str">
        <f t="shared" si="0"/>
        <v>木</v>
      </c>
      <c r="D29" s="70" t="s">
        <v>61</v>
      </c>
      <c r="E29" s="71"/>
      <c r="F29" s="71"/>
      <c r="G29" s="71"/>
      <c r="H29" s="71"/>
      <c r="I29" s="71"/>
      <c r="J29" s="72"/>
      <c r="K29" s="68"/>
      <c r="L29" s="69"/>
    </row>
    <row r="30" spans="2:14" ht="18.95" customHeight="1">
      <c r="B30" s="18">
        <f t="shared" si="1"/>
        <v>45527</v>
      </c>
      <c r="C30" s="59" t="str">
        <f t="shared" si="0"/>
        <v>金</v>
      </c>
      <c r="D30" s="70" t="s">
        <v>61</v>
      </c>
      <c r="E30" s="71"/>
      <c r="F30" s="71"/>
      <c r="G30" s="71"/>
      <c r="H30" s="71"/>
      <c r="I30" s="71"/>
      <c r="J30" s="72"/>
      <c r="K30" s="68"/>
      <c r="L30" s="69"/>
    </row>
    <row r="31" spans="2:14" ht="18.95" customHeight="1">
      <c r="B31" s="18">
        <f t="shared" si="1"/>
        <v>45528</v>
      </c>
      <c r="C31" s="59" t="str">
        <f t="shared" si="0"/>
        <v>土</v>
      </c>
      <c r="D31" s="50" t="s">
        <v>59</v>
      </c>
      <c r="E31" s="51"/>
      <c r="F31" s="51"/>
      <c r="G31" s="51"/>
      <c r="H31" s="51"/>
      <c r="I31" s="51"/>
      <c r="J31" s="52"/>
      <c r="K31" s="68"/>
      <c r="L31" s="69"/>
    </row>
    <row r="32" spans="2:14" ht="18.95" customHeight="1">
      <c r="B32" s="18">
        <f t="shared" si="1"/>
        <v>45529</v>
      </c>
      <c r="C32" s="59" t="str">
        <f t="shared" si="0"/>
        <v>日</v>
      </c>
      <c r="D32" s="65" t="s">
        <v>43</v>
      </c>
      <c r="E32" s="66"/>
      <c r="F32" s="66"/>
      <c r="G32" s="66"/>
      <c r="H32" s="66"/>
      <c r="I32" s="66"/>
      <c r="J32" s="67"/>
      <c r="K32" s="68"/>
      <c r="L32" s="69"/>
    </row>
    <row r="33" spans="2:12" ht="18.95" customHeight="1">
      <c r="B33" s="18">
        <f t="shared" si="1"/>
        <v>45530</v>
      </c>
      <c r="C33" s="59" t="str">
        <f t="shared" si="0"/>
        <v>月</v>
      </c>
      <c r="D33" s="70" t="s">
        <v>61</v>
      </c>
      <c r="E33" s="71"/>
      <c r="F33" s="71"/>
      <c r="G33" s="71"/>
      <c r="H33" s="71"/>
      <c r="I33" s="71"/>
      <c r="J33" s="72"/>
      <c r="K33" s="68"/>
      <c r="L33" s="69"/>
    </row>
    <row r="34" spans="2:12" ht="18.95" customHeight="1">
      <c r="B34" s="18">
        <f t="shared" si="1"/>
        <v>45531</v>
      </c>
      <c r="C34" s="59" t="str">
        <f t="shared" si="0"/>
        <v>火</v>
      </c>
      <c r="D34" s="70" t="s">
        <v>61</v>
      </c>
      <c r="E34" s="71"/>
      <c r="F34" s="71"/>
      <c r="G34" s="71"/>
      <c r="H34" s="71"/>
      <c r="I34" s="71"/>
      <c r="J34" s="72"/>
      <c r="K34" s="68"/>
      <c r="L34" s="69"/>
    </row>
    <row r="35" spans="2:12" ht="18.95" customHeight="1">
      <c r="B35" s="18">
        <f t="shared" si="1"/>
        <v>45532</v>
      </c>
      <c r="C35" s="59" t="str">
        <f t="shared" si="0"/>
        <v>水</v>
      </c>
      <c r="D35" s="70" t="s">
        <v>60</v>
      </c>
      <c r="E35" s="71"/>
      <c r="F35" s="71"/>
      <c r="G35" s="71"/>
      <c r="H35" s="71"/>
      <c r="I35" s="71"/>
      <c r="J35" s="72"/>
      <c r="K35" s="68"/>
      <c r="L35" s="69"/>
    </row>
    <row r="36" spans="2:12" ht="18.95" customHeight="1">
      <c r="B36" s="18">
        <f t="shared" si="1"/>
        <v>45533</v>
      </c>
      <c r="C36" s="59" t="str">
        <f t="shared" si="0"/>
        <v>木</v>
      </c>
      <c r="D36" s="70" t="s">
        <v>60</v>
      </c>
      <c r="E36" s="71"/>
      <c r="F36" s="71"/>
      <c r="G36" s="71"/>
      <c r="H36" s="71"/>
      <c r="I36" s="71"/>
      <c r="J36" s="72"/>
      <c r="K36" s="68"/>
      <c r="L36" s="69"/>
    </row>
    <row r="37" spans="2:12" ht="18.95" customHeight="1">
      <c r="B37" s="18">
        <f t="shared" si="1"/>
        <v>45534</v>
      </c>
      <c r="C37" s="59" t="str">
        <f t="shared" si="0"/>
        <v>金</v>
      </c>
      <c r="D37" s="70" t="s">
        <v>60</v>
      </c>
      <c r="E37" s="71"/>
      <c r="F37" s="71"/>
      <c r="G37" s="71"/>
      <c r="H37" s="71"/>
      <c r="I37" s="71"/>
      <c r="J37" s="72"/>
      <c r="K37" s="68"/>
      <c r="L37" s="69"/>
    </row>
    <row r="38" spans="2:12" ht="18.95" customHeight="1">
      <c r="B38" s="18">
        <f t="shared" si="1"/>
        <v>45535</v>
      </c>
      <c r="C38" s="59" t="str">
        <f t="shared" si="0"/>
        <v>土</v>
      </c>
      <c r="D38" s="65" t="s">
        <v>43</v>
      </c>
      <c r="E38" s="66"/>
      <c r="F38" s="66"/>
      <c r="G38" s="66"/>
      <c r="H38" s="66"/>
      <c r="I38" s="66"/>
      <c r="J38" s="67"/>
      <c r="K38" s="68"/>
      <c r="L38" s="69"/>
    </row>
    <row r="39" spans="2:12" ht="12" customHeight="1"/>
    <row r="40" spans="2:12" ht="18.95" customHeight="1">
      <c r="B40" s="20" t="s">
        <v>32</v>
      </c>
      <c r="C40" s="49">
        <f>COUNTA(B8:B38)</f>
        <v>31</v>
      </c>
      <c r="D40" s="64" t="s">
        <v>33</v>
      </c>
      <c r="E40" s="64"/>
      <c r="F40" s="2">
        <v>18</v>
      </c>
      <c r="G40" s="64" t="s">
        <v>34</v>
      </c>
      <c r="H40" s="64"/>
      <c r="I40" s="2">
        <v>9</v>
      </c>
      <c r="J40" s="64" t="s">
        <v>37</v>
      </c>
      <c r="K40" s="64"/>
      <c r="L40" s="21">
        <f>I40/C41</f>
        <v>0.33333333333333331</v>
      </c>
    </row>
    <row r="41" spans="2:12" ht="18.95" customHeight="1">
      <c r="B41" s="20" t="s">
        <v>5</v>
      </c>
      <c r="C41" s="2">
        <v>27</v>
      </c>
      <c r="D41" s="64" t="s">
        <v>35</v>
      </c>
      <c r="E41" s="64"/>
      <c r="F41" s="19">
        <v>22</v>
      </c>
      <c r="G41" s="64" t="s">
        <v>36</v>
      </c>
      <c r="H41" s="64"/>
      <c r="I41" s="19">
        <v>5</v>
      </c>
      <c r="J41" s="64" t="s">
        <v>38</v>
      </c>
      <c r="K41" s="64"/>
      <c r="L41" s="22">
        <f>I41/C41</f>
        <v>0.18518518518518517</v>
      </c>
    </row>
  </sheetData>
  <mergeCells count="71">
    <mergeCell ref="B1:L1"/>
    <mergeCell ref="B2:L2"/>
    <mergeCell ref="D7:J7"/>
    <mergeCell ref="K7:L7"/>
    <mergeCell ref="D8:J8"/>
    <mergeCell ref="K8:L8"/>
    <mergeCell ref="D9:J9"/>
    <mergeCell ref="K9:L9"/>
    <mergeCell ref="D10:J10"/>
    <mergeCell ref="K10:L10"/>
    <mergeCell ref="D11:J11"/>
    <mergeCell ref="K11:L11"/>
    <mergeCell ref="D12:J12"/>
    <mergeCell ref="K12:L12"/>
    <mergeCell ref="D13:J13"/>
    <mergeCell ref="K13:L13"/>
    <mergeCell ref="D14:J14"/>
    <mergeCell ref="K14:L14"/>
    <mergeCell ref="D15:J15"/>
    <mergeCell ref="K15:L15"/>
    <mergeCell ref="D16:J16"/>
    <mergeCell ref="K16:L16"/>
    <mergeCell ref="K17:L17"/>
    <mergeCell ref="D18:J18"/>
    <mergeCell ref="K18:L18"/>
    <mergeCell ref="D19:J19"/>
    <mergeCell ref="K19:L19"/>
    <mergeCell ref="D20:J20"/>
    <mergeCell ref="K20:L20"/>
    <mergeCell ref="D21:J21"/>
    <mergeCell ref="K21:L21"/>
    <mergeCell ref="D22:J22"/>
    <mergeCell ref="K22:L22"/>
    <mergeCell ref="D23:J23"/>
    <mergeCell ref="K23:L23"/>
    <mergeCell ref="K24:L24"/>
    <mergeCell ref="D25:J25"/>
    <mergeCell ref="K25:L25"/>
    <mergeCell ref="D26:J26"/>
    <mergeCell ref="K26:L26"/>
    <mergeCell ref="D27:J27"/>
    <mergeCell ref="K27:L27"/>
    <mergeCell ref="D28:J28"/>
    <mergeCell ref="K28:L28"/>
    <mergeCell ref="D29:J29"/>
    <mergeCell ref="K29:L29"/>
    <mergeCell ref="D41:E41"/>
    <mergeCell ref="G41:H41"/>
    <mergeCell ref="J41:K41"/>
    <mergeCell ref="D36:J36"/>
    <mergeCell ref="K36:L36"/>
    <mergeCell ref="D37:J37"/>
    <mergeCell ref="K37:L37"/>
    <mergeCell ref="D38:J38"/>
    <mergeCell ref="K38:L38"/>
    <mergeCell ref="N10:N11"/>
    <mergeCell ref="N13:N19"/>
    <mergeCell ref="D40:E40"/>
    <mergeCell ref="G40:H40"/>
    <mergeCell ref="J40:K40"/>
    <mergeCell ref="D33:J33"/>
    <mergeCell ref="K33:L33"/>
    <mergeCell ref="D34:J34"/>
    <mergeCell ref="K34:L34"/>
    <mergeCell ref="D35:J35"/>
    <mergeCell ref="K35:L35"/>
    <mergeCell ref="D30:J30"/>
    <mergeCell ref="K30:L30"/>
    <mergeCell ref="K31:L31"/>
    <mergeCell ref="D32:J32"/>
    <mergeCell ref="K32:L32"/>
  </mergeCells>
  <phoneticPr fontId="1"/>
  <conditionalFormatting sqref="B8:C38">
    <cfRule type="expression" dxfId="5" priority="1">
      <formula>WEEKDAY($B8,1)=1</formula>
    </cfRule>
    <cfRule type="expression" dxfId="4" priority="2">
      <formula>WEEKDAY($B8,1)=7</formula>
    </cfRule>
  </conditionalFormatting>
  <pageMargins left="0.59055118110236227" right="0.39370078740157483" top="0.74803149606299213" bottom="0.19685039370078741" header="0.31496062992125984" footer="0.31496062992125984"/>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現場稼働状況調査票R7.4月</vt:lpstr>
      <vt:lpstr>現場稼働状況調査票R7.3月</vt:lpstr>
      <vt:lpstr>現場稼働状況調査票R7.2月</vt:lpstr>
      <vt:lpstr>現場稼働状況調査票R7.1月</vt:lpstr>
      <vt:lpstr>現場稼働状況調査票R6.12月</vt:lpstr>
      <vt:lpstr>現場稼働状況調査票R6.11月</vt:lpstr>
      <vt:lpstr>現場稼働状況調査票R6.10月</vt:lpstr>
      <vt:lpstr>現場稼働状況調査票R6.9月</vt:lpstr>
      <vt:lpstr>現場稼働状況調査票R6.8月</vt:lpstr>
      <vt:lpstr>現場稼働状況調査票R6.7月</vt:lpstr>
      <vt:lpstr>現場稼働状況調査票R6.6月</vt:lpstr>
      <vt:lpstr>現場稼働率集計表</vt:lpstr>
      <vt:lpstr>現場稼働率集計表!Print_Area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殘間 伸夫</dc:creator>
  <cp:lastModifiedBy>舞木和</cp:lastModifiedBy>
  <cp:lastPrinted>2024-04-22T03:15:46Z</cp:lastPrinted>
  <dcterms:created xsi:type="dcterms:W3CDTF">2024-04-03T23:37:00Z</dcterms:created>
  <dcterms:modified xsi:type="dcterms:W3CDTF">2024-05-16T02:59:33Z</dcterms:modified>
</cp:coreProperties>
</file>